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Лист1!$A$1:$CB$94</definedName>
  </definedNames>
  <calcPr calcId="152511"/>
</workbook>
</file>

<file path=xl/calcChain.xml><?xml version="1.0" encoding="utf-8"?>
<calcChain xmlns="http://schemas.openxmlformats.org/spreadsheetml/2006/main">
  <c r="AY12" i="1" l="1"/>
  <c r="AY39" i="1"/>
  <c r="AY46" i="1"/>
  <c r="BC17" i="1"/>
  <c r="BC19" i="1"/>
  <c r="BC18" i="1"/>
  <c r="BC13" i="1" s="1"/>
  <c r="BB19" i="1"/>
  <c r="BB13" i="1"/>
  <c r="BB14" i="1"/>
  <c r="BB17" i="1"/>
  <c r="BB12" i="1" s="1"/>
  <c r="BC41" i="1"/>
  <c r="BC39" i="1" s="1"/>
  <c r="BC12" i="1" s="1"/>
  <c r="BC40" i="1"/>
  <c r="BB40" i="1"/>
  <c r="BB41" i="1"/>
  <c r="BB39" i="1" s="1"/>
  <c r="BC25" i="1"/>
  <c r="AY25" i="1"/>
  <c r="BC21" i="1"/>
  <c r="AY21" i="1" s="1"/>
  <c r="AY22" i="1"/>
  <c r="BD12" i="1" l="1"/>
  <c r="AY57" i="1" l="1"/>
  <c r="AA12" i="1" l="1"/>
  <c r="D57" i="1"/>
  <c r="D16" i="1"/>
  <c r="AY18" i="1" l="1"/>
  <c r="D58" i="1" l="1"/>
  <c r="BY58" i="1" l="1"/>
  <c r="BY13" i="1" s="1"/>
  <c r="BX58" i="1"/>
  <c r="BX13" i="1" s="1"/>
  <c r="BX12" i="1" s="1"/>
  <c r="BX14" i="1"/>
  <c r="BY41" i="1"/>
  <c r="BY39" i="1"/>
  <c r="BY14" i="1" s="1"/>
  <c r="BY12" i="1" s="1"/>
  <c r="BX57" i="1" l="1"/>
  <c r="CB61" i="1"/>
  <c r="CB58" i="1" s="1"/>
  <c r="BV61" i="1"/>
  <c r="BN61" i="1"/>
  <c r="BN58" i="1" s="1"/>
  <c r="BN57" i="1" l="1"/>
  <c r="CB13" i="1"/>
  <c r="CB12" i="1" s="1"/>
  <c r="CB57" i="1"/>
  <c r="BZ58" i="1"/>
  <c r="BZ57" i="1" s="1"/>
  <c r="BZ13" i="1" s="1"/>
  <c r="BZ12" i="1" s="1"/>
  <c r="BS41" i="1" l="1"/>
  <c r="BR41" i="1"/>
  <c r="BR14" i="1" s="1"/>
  <c r="BR58" i="1" l="1"/>
  <c r="BW81" i="1" l="1"/>
  <c r="BG83" i="1"/>
  <c r="BW83" i="1"/>
  <c r="BG87" i="1"/>
  <c r="BW87" i="1"/>
  <c r="BW85" i="1"/>
  <c r="BW15" i="1"/>
  <c r="BW14" i="1"/>
  <c r="BW13" i="1"/>
  <c r="BW77" i="1"/>
  <c r="BW76" i="1"/>
  <c r="BW72" i="1"/>
  <c r="BW73" i="1"/>
  <c r="BW69" i="1"/>
  <c r="BO69" i="1"/>
  <c r="BG69" i="1"/>
  <c r="BO65" i="1"/>
  <c r="BW65" i="1"/>
  <c r="BW64" i="1" l="1"/>
  <c r="BO64" i="1"/>
  <c r="BG62" i="1"/>
  <c r="BW62" i="1"/>
  <c r="BO61" i="1"/>
  <c r="BW59" i="1"/>
  <c r="BW58" i="1"/>
  <c r="BW57" i="1"/>
  <c r="BW60" i="1"/>
  <c r="BW40" i="1"/>
  <c r="BW41" i="1"/>
  <c r="BW39" i="1" l="1"/>
  <c r="BW52" i="1"/>
  <c r="BO52" i="1"/>
  <c r="BW48" i="1"/>
  <c r="BW46" i="1"/>
  <c r="BW17" i="1"/>
  <c r="BW19" i="1"/>
  <c r="BW22" i="1" l="1"/>
  <c r="BG22" i="1"/>
  <c r="BO22" i="1"/>
  <c r="BW21" i="1" l="1"/>
  <c r="BW29" i="1"/>
  <c r="BW12" i="1"/>
  <c r="K77" i="1"/>
  <c r="R77" i="1"/>
  <c r="AA77" i="1"/>
  <c r="AR77" i="1"/>
  <c r="AY77" i="1"/>
  <c r="BG77" i="1"/>
  <c r="BO77" i="1"/>
  <c r="BI19" i="1" l="1"/>
  <c r="BI17" i="1" s="1"/>
  <c r="BA19" i="1"/>
  <c r="BG28" i="1"/>
  <c r="AY28" i="1"/>
  <c r="BA17" i="1" l="1"/>
  <c r="AY19" i="1"/>
  <c r="BE40" i="1"/>
  <c r="BF40" i="1"/>
  <c r="L40" i="1"/>
  <c r="BE19" i="1" l="1"/>
  <c r="BF19" i="1"/>
  <c r="BO34" i="1"/>
  <c r="BG34" i="1"/>
  <c r="AY34" i="1"/>
  <c r="AR34" i="1"/>
  <c r="D34" i="1" l="1"/>
  <c r="BL40" i="1" l="1"/>
  <c r="BK40" i="1"/>
  <c r="BN40" i="1" l="1"/>
  <c r="BN13" i="1" s="1"/>
  <c r="BN12" i="1" s="1"/>
  <c r="AR87" i="1" l="1"/>
  <c r="V84" i="1" l="1"/>
  <c r="R84" i="1" s="1"/>
  <c r="D84" i="1" s="1"/>
  <c r="BB84" i="1"/>
  <c r="BD84" i="1"/>
  <c r="BE84" i="1"/>
  <c r="BE81" i="1" s="1"/>
  <c r="BF84" i="1"/>
  <c r="BJ84" i="1"/>
  <c r="BK81" i="1"/>
  <c r="BL84" i="1"/>
  <c r="BM84" i="1"/>
  <c r="BM81" i="1" s="1"/>
  <c r="BN84" i="1"/>
  <c r="BN81" i="1" s="1"/>
  <c r="BR84" i="1"/>
  <c r="BS81" i="1"/>
  <c r="BT84" i="1"/>
  <c r="BU84" i="1"/>
  <c r="BU81" i="1" s="1"/>
  <c r="BV84" i="1"/>
  <c r="BV81" i="1"/>
  <c r="BF81" i="1"/>
  <c r="BT46" i="1"/>
  <c r="BU46" i="1"/>
  <c r="BV46" i="1"/>
  <c r="BR46" i="1"/>
  <c r="BL46" i="1"/>
  <c r="BM46" i="1"/>
  <c r="BN46" i="1"/>
  <c r="BJ46" i="1"/>
  <c r="BD46" i="1"/>
  <c r="BE46" i="1"/>
  <c r="BB46" i="1"/>
  <c r="AU46" i="1"/>
  <c r="AV46" i="1"/>
  <c r="AW46" i="1"/>
  <c r="AX46" i="1"/>
  <c r="AT46" i="1"/>
  <c r="BS25" i="1"/>
  <c r="BT25" i="1"/>
  <c r="BU25" i="1"/>
  <c r="BV25" i="1"/>
  <c r="BR25" i="1"/>
  <c r="BK25" i="1"/>
  <c r="BL25" i="1"/>
  <c r="BM25" i="1"/>
  <c r="BN25" i="1"/>
  <c r="BJ25" i="1"/>
  <c r="BD25" i="1"/>
  <c r="BE25" i="1"/>
  <c r="BF25" i="1"/>
  <c r="BB25" i="1"/>
  <c r="AU25" i="1"/>
  <c r="AV25" i="1"/>
  <c r="AW25" i="1"/>
  <c r="AX25" i="1"/>
  <c r="AT25" i="1"/>
  <c r="BO25" i="1" l="1"/>
  <c r="BO46" i="1"/>
  <c r="V81" i="1"/>
  <c r="AR25" i="1"/>
  <c r="BG25" i="1"/>
  <c r="AR46" i="1"/>
  <c r="BG46" i="1"/>
  <c r="BF46" i="1"/>
  <c r="D39" i="1" s="1"/>
  <c r="AY64" i="1" l="1"/>
  <c r="AY37" i="1" l="1"/>
  <c r="AY38" i="1"/>
  <c r="AY33" i="1"/>
  <c r="AY35" i="1"/>
  <c r="AY36" i="1"/>
  <c r="AY31" i="1"/>
  <c r="AY32" i="1"/>
  <c r="AY30" i="1"/>
  <c r="BO30" i="1" l="1"/>
  <c r="BG30" i="1"/>
  <c r="BR81" i="1" l="1"/>
  <c r="BE58" i="1"/>
  <c r="BF58" i="1"/>
  <c r="BK18" i="1"/>
  <c r="BJ18" i="1"/>
  <c r="BV20" i="1"/>
  <c r="BU20" i="1"/>
  <c r="BT20" i="1"/>
  <c r="BS20" i="1"/>
  <c r="BR20" i="1"/>
  <c r="BV19" i="1"/>
  <c r="BV15" i="1" s="1"/>
  <c r="BU19" i="1"/>
  <c r="BU15" i="1" s="1"/>
  <c r="BT19" i="1"/>
  <c r="BT15" i="1" s="1"/>
  <c r="BS19" i="1"/>
  <c r="BR19" i="1"/>
  <c r="BV18" i="1"/>
  <c r="BU18" i="1"/>
  <c r="BT18" i="1"/>
  <c r="BS18" i="1"/>
  <c r="BR18" i="1"/>
  <c r="BN20" i="1"/>
  <c r="BM20" i="1"/>
  <c r="BL20" i="1"/>
  <c r="BK20" i="1"/>
  <c r="BJ20" i="1"/>
  <c r="BN19" i="1"/>
  <c r="BN15" i="1" s="1"/>
  <c r="BM19" i="1"/>
  <c r="BM15" i="1" s="1"/>
  <c r="BL15" i="1"/>
  <c r="BN18" i="1"/>
  <c r="BM18" i="1"/>
  <c r="BL18" i="1"/>
  <c r="BC20" i="1"/>
  <c r="BD20" i="1"/>
  <c r="BE20" i="1"/>
  <c r="BF20" i="1"/>
  <c r="BB20" i="1"/>
  <c r="BE18" i="1"/>
  <c r="BF18" i="1"/>
  <c r="BB18" i="1"/>
  <c r="BJ17" i="1" l="1"/>
  <c r="BJ81" i="1"/>
  <c r="AY20" i="1"/>
  <c r="BD15" i="1"/>
  <c r="BE15" i="1"/>
  <c r="BF15" i="1"/>
  <c r="AV19" i="1"/>
  <c r="AW19" i="1"/>
  <c r="AX19" i="1"/>
  <c r="AT19" i="1"/>
  <c r="BO28" i="1"/>
  <c r="AR28" i="1"/>
  <c r="D28" i="1" l="1"/>
  <c r="BF17" i="1"/>
  <c r="BE17" i="1"/>
  <c r="BS21" i="1"/>
  <c r="BO21" i="1" s="1"/>
  <c r="BU21" i="1"/>
  <c r="BV21" i="1"/>
  <c r="BR21" i="1"/>
  <c r="BK21" i="1"/>
  <c r="BG21" i="1" s="1"/>
  <c r="BM21" i="1"/>
  <c r="BN21" i="1"/>
  <c r="BJ21" i="1"/>
  <c r="BB21" i="1"/>
  <c r="BE21" i="1"/>
  <c r="BF21" i="1"/>
  <c r="AR27" i="1" l="1"/>
  <c r="AR26" i="1"/>
  <c r="AT18" i="1" l="1"/>
  <c r="AU18" i="1"/>
  <c r="AR38" i="1"/>
  <c r="AT17" i="1" l="1"/>
  <c r="BV58" i="1" l="1"/>
  <c r="BU58" i="1"/>
  <c r="BT58" i="1"/>
  <c r="BS58" i="1"/>
  <c r="BQ58" i="1"/>
  <c r="BL58" i="1"/>
  <c r="BK58" i="1"/>
  <c r="BJ58" i="1"/>
  <c r="BI58" i="1"/>
  <c r="AZ58" i="1"/>
  <c r="BA58" i="1"/>
  <c r="BV59" i="1"/>
  <c r="BU59" i="1"/>
  <c r="BT59" i="1"/>
  <c r="BS59" i="1"/>
  <c r="BR59" i="1"/>
  <c r="BV57" i="1"/>
  <c r="BU57" i="1"/>
  <c r="BT57" i="1"/>
  <c r="BS57" i="1"/>
  <c r="BR57" i="1"/>
  <c r="BN59" i="1"/>
  <c r="BM59" i="1"/>
  <c r="BL59" i="1"/>
  <c r="BK59" i="1"/>
  <c r="BJ59" i="1"/>
  <c r="BL57" i="1"/>
  <c r="BK57" i="1"/>
  <c r="BJ57" i="1"/>
  <c r="BF59" i="1"/>
  <c r="BF57" i="1" s="1"/>
  <c r="BE59" i="1"/>
  <c r="BE57" i="1" s="1"/>
  <c r="BD59" i="1"/>
  <c r="BD57" i="1" s="1"/>
  <c r="BC59" i="1"/>
  <c r="BC57" i="1" s="1"/>
  <c r="BB59" i="1"/>
  <c r="AY69" i="1"/>
  <c r="BS42" i="1"/>
  <c r="BS15" i="1" s="1"/>
  <c r="BR42" i="1"/>
  <c r="BR15" i="1" s="1"/>
  <c r="BV41" i="1"/>
  <c r="BV39" i="1" s="1"/>
  <c r="BU41" i="1"/>
  <c r="BT41" i="1"/>
  <c r="BU40" i="1"/>
  <c r="BU39" i="1" s="1"/>
  <c r="BT40" i="1"/>
  <c r="BK42" i="1"/>
  <c r="BK15" i="1" s="1"/>
  <c r="BJ42" i="1"/>
  <c r="BJ15" i="1" s="1"/>
  <c r="BN41" i="1"/>
  <c r="BN39" i="1" s="1"/>
  <c r="BM41" i="1"/>
  <c r="BL41" i="1"/>
  <c r="BL39" i="1" s="1"/>
  <c r="BK41" i="1"/>
  <c r="BJ41" i="1"/>
  <c r="BM40" i="1"/>
  <c r="BJ40" i="1"/>
  <c r="BC42" i="1"/>
  <c r="BC15" i="1" s="1"/>
  <c r="BB42" i="1"/>
  <c r="BF41" i="1"/>
  <c r="BF39" i="1" s="1"/>
  <c r="BE41" i="1"/>
  <c r="BE39" i="1" s="1"/>
  <c r="BD41" i="1"/>
  <c r="BO50" i="1"/>
  <c r="BO51" i="1"/>
  <c r="BO53" i="1"/>
  <c r="BO54" i="1"/>
  <c r="BO55" i="1"/>
  <c r="BO56" i="1"/>
  <c r="BG50" i="1"/>
  <c r="BG51" i="1"/>
  <c r="BG53" i="1"/>
  <c r="BG54" i="1"/>
  <c r="BG55" i="1"/>
  <c r="BG56" i="1"/>
  <c r="AY53" i="1"/>
  <c r="AY54" i="1"/>
  <c r="AY55" i="1"/>
  <c r="AY56" i="1"/>
  <c r="AY50" i="1"/>
  <c r="AY51" i="1"/>
  <c r="AY52" i="1"/>
  <c r="BO48" i="1"/>
  <c r="BO49" i="1"/>
  <c r="BO47" i="1"/>
  <c r="BG48" i="1"/>
  <c r="BG49" i="1"/>
  <c r="BG47" i="1"/>
  <c r="AY48" i="1"/>
  <c r="AY41" i="1" s="1"/>
  <c r="AY49" i="1"/>
  <c r="AY40" i="1" s="1"/>
  <c r="D40" i="1" s="1"/>
  <c r="AY47" i="1"/>
  <c r="BM39" i="1" l="1"/>
  <c r="BM13" i="1"/>
  <c r="BM12" i="1" s="1"/>
  <c r="AY42" i="1"/>
  <c r="BT39" i="1"/>
  <c r="BB15" i="1"/>
  <c r="BS39" i="1"/>
  <c r="BA57" i="1"/>
  <c r="AY58" i="1"/>
  <c r="BR39" i="1"/>
  <c r="BG57" i="1"/>
  <c r="BB57" i="1"/>
  <c r="BJ39" i="1"/>
  <c r="BO58" i="1"/>
  <c r="BG58" i="1"/>
  <c r="BO57" i="1"/>
  <c r="BP15" i="1"/>
  <c r="BP17" i="1"/>
  <c r="BP21" i="1"/>
  <c r="BP41" i="1"/>
  <c r="BP14" i="1" s="1"/>
  <c r="BP57" i="1"/>
  <c r="BP58" i="1"/>
  <c r="BP59" i="1"/>
  <c r="BP73" i="1"/>
  <c r="BP72" i="1" s="1"/>
  <c r="BP85" i="1"/>
  <c r="BP81" i="1" s="1"/>
  <c r="BO89" i="1"/>
  <c r="BO88" i="1"/>
  <c r="BO87" i="1"/>
  <c r="BO86" i="1"/>
  <c r="BV85" i="1"/>
  <c r="BU85" i="1"/>
  <c r="BT85" i="1"/>
  <c r="BT83" i="1" s="1"/>
  <c r="BO83" i="1" s="1"/>
  <c r="BS85" i="1"/>
  <c r="BO80" i="1"/>
  <c r="BO76" i="1"/>
  <c r="BO75" i="1"/>
  <c r="BV73" i="1"/>
  <c r="BV72" i="1" s="1"/>
  <c r="BU73" i="1"/>
  <c r="BU13" i="1" s="1"/>
  <c r="BT73" i="1"/>
  <c r="BS72" i="1"/>
  <c r="BR73" i="1"/>
  <c r="BR72" i="1" s="1"/>
  <c r="BU72" i="1"/>
  <c r="BO71" i="1"/>
  <c r="BO70" i="1"/>
  <c r="BO63" i="1"/>
  <c r="BO62" i="1"/>
  <c r="BO60" i="1"/>
  <c r="BO44" i="1"/>
  <c r="BO43" i="1"/>
  <c r="BQ41" i="1"/>
  <c r="BQ14" i="1" s="1"/>
  <c r="BO40" i="1"/>
  <c r="BO29" i="1"/>
  <c r="BO27" i="1"/>
  <c r="BO26" i="1"/>
  <c r="BO24" i="1"/>
  <c r="BO23" i="1"/>
  <c r="BS17" i="1"/>
  <c r="BO20" i="1"/>
  <c r="BV17" i="1"/>
  <c r="BQ19" i="1"/>
  <c r="BQ15" i="1" s="1"/>
  <c r="BR17" i="1"/>
  <c r="BO16" i="1"/>
  <c r="BU14" i="1"/>
  <c r="BQ13" i="1"/>
  <c r="D78" i="1"/>
  <c r="R30" i="1"/>
  <c r="BO39" i="1" l="1"/>
  <c r="BV13" i="1"/>
  <c r="BT81" i="1"/>
  <c r="BO81" i="1" s="1"/>
  <c r="BU12" i="1"/>
  <c r="BU17" i="1"/>
  <c r="BO85" i="1"/>
  <c r="BP13" i="1"/>
  <c r="BP12" i="1" s="1"/>
  <c r="BQ39" i="1"/>
  <c r="BQ12" i="1"/>
  <c r="BS14" i="1"/>
  <c r="BR13" i="1"/>
  <c r="BO18" i="1"/>
  <c r="BT17" i="1"/>
  <c r="BO17" i="1" s="1"/>
  <c r="BO19" i="1"/>
  <c r="BO59" i="1"/>
  <c r="BO73" i="1"/>
  <c r="BO72" i="1" s="1"/>
  <c r="BP39" i="1"/>
  <c r="BS13" i="1"/>
  <c r="BV14" i="1"/>
  <c r="BT72" i="1"/>
  <c r="BO41" i="1"/>
  <c r="BT14" i="1"/>
  <c r="AU21" i="1"/>
  <c r="BT13" i="1" l="1"/>
  <c r="BT12" i="1" s="1"/>
  <c r="BO15" i="1"/>
  <c r="BV12" i="1"/>
  <c r="BS12" i="1"/>
  <c r="BO14" i="1"/>
  <c r="BR12" i="1"/>
  <c r="AR22" i="1"/>
  <c r="AR51" i="1"/>
  <c r="AU40" i="1"/>
  <c r="BO13" i="1" l="1"/>
  <c r="BO12" i="1"/>
  <c r="AU35" i="1"/>
  <c r="AU30" i="1"/>
  <c r="AU19" i="1" l="1"/>
  <c r="AU17" i="1"/>
  <c r="AR19" i="1" l="1"/>
  <c r="AU57" i="1" l="1"/>
  <c r="AU59" i="1"/>
  <c r="BG63" i="1"/>
  <c r="AY63" i="1"/>
  <c r="AI63" i="1"/>
  <c r="AR63" i="1"/>
  <c r="AT57" i="1"/>
  <c r="AU41" i="1"/>
  <c r="D63" i="1" l="1"/>
  <c r="AT42" i="1"/>
  <c r="AT41" i="1"/>
  <c r="AT14" i="1" s="1"/>
  <c r="AT40" i="1"/>
  <c r="AT39" i="1" l="1"/>
  <c r="AV15" i="1"/>
  <c r="AU42" i="1" l="1"/>
  <c r="AR47" i="1"/>
  <c r="AU39" i="1" l="1"/>
  <c r="AU15" i="1"/>
  <c r="AR42" i="1"/>
  <c r="AR48" i="1"/>
  <c r="AW40" i="1" l="1"/>
  <c r="AR35" i="1" l="1"/>
  <c r="AR31" i="1"/>
  <c r="AU58" i="1"/>
  <c r="AT58" i="1"/>
  <c r="AR69" i="1"/>
  <c r="D49" i="1" l="1"/>
  <c r="AK21" i="1" l="1"/>
  <c r="AY85" i="1" l="1"/>
  <c r="BI41" i="1" l="1"/>
  <c r="BA41" i="1" l="1"/>
  <c r="BD73" i="1" l="1"/>
  <c r="AY76" i="1"/>
  <c r="BB83" i="1" l="1"/>
  <c r="AY83" i="1" s="1"/>
  <c r="AV40" i="1"/>
  <c r="AR54" i="1"/>
  <c r="BG89" i="1"/>
  <c r="BG88" i="1"/>
  <c r="BG86" i="1"/>
  <c r="BN85" i="1"/>
  <c r="BM85" i="1"/>
  <c r="BL85" i="1"/>
  <c r="BL83" i="1" s="1"/>
  <c r="BK85" i="1"/>
  <c r="BH85" i="1"/>
  <c r="BH81" i="1" s="1"/>
  <c r="BG80" i="1"/>
  <c r="BG76" i="1"/>
  <c r="BG75" i="1"/>
  <c r="BN73" i="1"/>
  <c r="BN72" i="1" s="1"/>
  <c r="BM73" i="1"/>
  <c r="BM72" i="1" s="1"/>
  <c r="BL73" i="1"/>
  <c r="BK72" i="1"/>
  <c r="BJ73" i="1"/>
  <c r="BH73" i="1"/>
  <c r="BH72" i="1" s="1"/>
  <c r="BG71" i="1"/>
  <c r="BG70" i="1"/>
  <c r="BG65" i="1"/>
  <c r="BG64" i="1"/>
  <c r="BG61" i="1"/>
  <c r="BG60" i="1"/>
  <c r="BH59" i="1"/>
  <c r="BH58" i="1"/>
  <c r="BH57" i="1"/>
  <c r="BG44" i="1"/>
  <c r="BG43" i="1"/>
  <c r="BM14" i="1"/>
  <c r="BH41" i="1"/>
  <c r="BG40" i="1"/>
  <c r="BI39" i="1"/>
  <c r="BG29" i="1"/>
  <c r="BG27" i="1"/>
  <c r="BG26" i="1"/>
  <c r="BG24" i="1"/>
  <c r="BG23" i="1"/>
  <c r="BH21" i="1"/>
  <c r="BG20" i="1"/>
  <c r="BL17" i="1"/>
  <c r="BN17" i="1"/>
  <c r="BM17" i="1"/>
  <c r="BH17" i="1"/>
  <c r="BG16" i="1"/>
  <c r="BI15" i="1"/>
  <c r="BH15" i="1"/>
  <c r="BK14" i="1"/>
  <c r="BJ14" i="1"/>
  <c r="BI14" i="1"/>
  <c r="BI13" i="1"/>
  <c r="BL72" i="1" l="1"/>
  <c r="BJ72" i="1"/>
  <c r="BJ13" i="1"/>
  <c r="BJ12" i="1" s="1"/>
  <c r="BH13" i="1"/>
  <c r="BL81" i="1"/>
  <c r="BG81" i="1" s="1"/>
  <c r="BB81" i="1"/>
  <c r="BG85" i="1"/>
  <c r="BL14" i="1"/>
  <c r="BG59" i="1"/>
  <c r="BI12" i="1"/>
  <c r="BN14" i="1"/>
  <c r="BG41" i="1"/>
  <c r="AR40" i="1"/>
  <c r="BG18" i="1"/>
  <c r="BH14" i="1"/>
  <c r="BG73" i="1"/>
  <c r="BG72" i="1" s="1"/>
  <c r="BG15" i="1"/>
  <c r="BK17" i="1"/>
  <c r="BG17" i="1" s="1"/>
  <c r="BH39" i="1"/>
  <c r="BK13" i="1"/>
  <c r="BK12" i="1" s="1"/>
  <c r="BH12" i="1" l="1"/>
  <c r="BL13" i="1"/>
  <c r="BL12" i="1" s="1"/>
  <c r="BG12" i="1" s="1"/>
  <c r="D12" i="1" s="1"/>
  <c r="BG14" i="1"/>
  <c r="BG13" i="1"/>
  <c r="AL18" i="1"/>
  <c r="AK18" i="1"/>
  <c r="AI38" i="1"/>
  <c r="BA39" i="1" l="1"/>
  <c r="AY70" i="1" l="1"/>
  <c r="AR70" i="1"/>
  <c r="AK57" i="1" l="1"/>
  <c r="AI91" i="1"/>
  <c r="AK58" i="1"/>
  <c r="AK40" i="1"/>
  <c r="AI70" i="1"/>
  <c r="D70" i="1" s="1"/>
  <c r="AI33" i="1"/>
  <c r="D33" i="1" s="1"/>
  <c r="AL19" i="1" l="1"/>
  <c r="AL17" i="1" s="1"/>
  <c r="AI35" i="1"/>
  <c r="AI36" i="1"/>
  <c r="AL57" i="1" l="1"/>
  <c r="AL58" i="1"/>
  <c r="AI69" i="1" l="1"/>
  <c r="D45" i="1" l="1"/>
  <c r="AK41" i="1" l="1"/>
  <c r="AK14" i="1" s="1"/>
  <c r="AK19" i="1" l="1"/>
  <c r="AI19" i="1" l="1"/>
  <c r="AK17" i="1"/>
  <c r="AI51" i="1"/>
  <c r="AI47" i="1" l="1"/>
  <c r="AL42" i="1" l="1"/>
  <c r="AL15" i="1" s="1"/>
  <c r="AL41" i="1"/>
  <c r="AL14" i="1" s="1"/>
  <c r="AL21" i="1"/>
  <c r="AI42" i="1" l="1"/>
  <c r="AL40" i="1"/>
  <c r="AL39" i="1" s="1"/>
  <c r="AI48" i="1"/>
  <c r="AI46" i="1" s="1"/>
  <c r="AI32" i="1"/>
  <c r="D32" i="1" s="1"/>
  <c r="AI31" i="1"/>
  <c r="D31" i="1" s="1"/>
  <c r="AI15" i="1" l="1"/>
  <c r="AY16" i="1"/>
  <c r="BA15" i="1"/>
  <c r="BA14" i="1"/>
  <c r="BA13" i="1"/>
  <c r="AY86" i="1"/>
  <c r="AR90" i="1"/>
  <c r="BA12" i="1" l="1"/>
  <c r="AD58" i="1" l="1"/>
  <c r="R43" i="1"/>
  <c r="AL83" i="1" l="1"/>
  <c r="AL81" i="1" s="1"/>
  <c r="AD83" i="1"/>
  <c r="AI90" i="1"/>
  <c r="AY65" i="1"/>
  <c r="AJ40" i="1"/>
  <c r="AC40" i="1"/>
  <c r="AM40" i="1"/>
  <c r="AI54" i="1"/>
  <c r="AI40" i="1" l="1"/>
  <c r="AA27" i="1"/>
  <c r="AA26" i="1"/>
  <c r="AA25" i="1" l="1"/>
  <c r="AD21" i="1"/>
  <c r="AC20" i="1" l="1"/>
  <c r="AD20" i="1"/>
  <c r="AC16" i="1" l="1"/>
  <c r="AD16" i="1"/>
  <c r="AA37" i="1"/>
  <c r="AA16" i="1" s="1"/>
  <c r="AD18" i="1" l="1"/>
  <c r="AD19" i="1"/>
  <c r="AD17" i="1" l="1"/>
  <c r="AA38" i="1" l="1"/>
  <c r="AE58" i="1" l="1"/>
  <c r="AZ59" i="1" l="1"/>
  <c r="AZ57" i="1" s="1"/>
  <c r="AX59" i="1"/>
  <c r="AW59" i="1"/>
  <c r="AV59" i="1"/>
  <c r="AT59" i="1"/>
  <c r="AT15" i="1" s="1"/>
  <c r="AS59" i="1"/>
  <c r="AQ59" i="1"/>
  <c r="AP59" i="1"/>
  <c r="AO59" i="1"/>
  <c r="AN59" i="1"/>
  <c r="AM59" i="1"/>
  <c r="AL59" i="1"/>
  <c r="AK59" i="1"/>
  <c r="AK15" i="1" s="1"/>
  <c r="AJ59" i="1"/>
  <c r="Z59" i="1"/>
  <c r="Y59" i="1"/>
  <c r="X59" i="1"/>
  <c r="W59" i="1"/>
  <c r="V59" i="1"/>
  <c r="U59" i="1"/>
  <c r="T59" i="1"/>
  <c r="S59" i="1"/>
  <c r="Q59" i="1"/>
  <c r="P59" i="1"/>
  <c r="O59" i="1"/>
  <c r="N59" i="1"/>
  <c r="M59" i="1"/>
  <c r="L59" i="1"/>
  <c r="AH59" i="1"/>
  <c r="AG59" i="1"/>
  <c r="AF59" i="1"/>
  <c r="AE59" i="1"/>
  <c r="AE57" i="1" s="1"/>
  <c r="AD59" i="1"/>
  <c r="AD57" i="1" s="1"/>
  <c r="AC59" i="1"/>
  <c r="AB59" i="1"/>
  <c r="AX58" i="1"/>
  <c r="AW58" i="1"/>
  <c r="AV58" i="1"/>
  <c r="AS58" i="1"/>
  <c r="AQ58" i="1"/>
  <c r="AP58" i="1"/>
  <c r="AO58" i="1"/>
  <c r="AN58" i="1"/>
  <c r="AM58" i="1"/>
  <c r="AJ58" i="1"/>
  <c r="AH58" i="1"/>
  <c r="AG58" i="1"/>
  <c r="AF58" i="1"/>
  <c r="AC58" i="1"/>
  <c r="AB58" i="1"/>
  <c r="Z58" i="1"/>
  <c r="Y58" i="1"/>
  <c r="X58" i="1"/>
  <c r="W58" i="1"/>
  <c r="V58" i="1"/>
  <c r="U58" i="1"/>
  <c r="T58" i="1"/>
  <c r="S58" i="1"/>
  <c r="L58" i="1"/>
  <c r="Q58" i="1"/>
  <c r="P58" i="1"/>
  <c r="O58" i="1"/>
  <c r="N58" i="1"/>
  <c r="M58" i="1"/>
  <c r="AR59" i="1" l="1"/>
  <c r="AR15" i="1" s="1"/>
  <c r="AF57" i="1"/>
  <c r="AI58" i="1"/>
  <c r="AR58" i="1"/>
  <c r="R59" i="1"/>
  <c r="AH57" i="1"/>
  <c r="AY59" i="1"/>
  <c r="AI59" i="1"/>
  <c r="AG57" i="1"/>
  <c r="K59" i="1"/>
  <c r="K58" i="1"/>
  <c r="R58" i="1"/>
  <c r="AC57" i="1"/>
  <c r="AA58" i="1"/>
  <c r="AA59" i="1"/>
  <c r="AF19" i="1"/>
  <c r="AA35" i="1"/>
  <c r="D59" i="1" l="1"/>
  <c r="AC42" i="1"/>
  <c r="AC41" i="1"/>
  <c r="AC39" i="1" l="1"/>
  <c r="AA67" i="1" l="1"/>
  <c r="D67" i="1" s="1"/>
  <c r="AC18" i="1" l="1"/>
  <c r="AC19" i="1"/>
  <c r="AC17" i="1" l="1"/>
  <c r="AC15" i="1"/>
  <c r="AA90" i="1"/>
  <c r="D90" i="1" s="1"/>
  <c r="AE40" i="1" l="1"/>
  <c r="AD40" i="1"/>
  <c r="AA51" i="1"/>
  <c r="AA86" i="1" l="1"/>
  <c r="AD81" i="1"/>
  <c r="AA91" i="1"/>
  <c r="D91" i="1" s="1"/>
  <c r="AA68" i="1" l="1"/>
  <c r="D68" i="1" s="1"/>
  <c r="AA66" i="1"/>
  <c r="D66" i="1" s="1"/>
  <c r="AB40" i="1" l="1"/>
  <c r="AA43" i="1"/>
  <c r="AA44" i="1" l="1"/>
  <c r="V18" i="1" l="1"/>
  <c r="U41" i="1"/>
  <c r="U14" i="1" s="1"/>
  <c r="U40" i="1"/>
  <c r="V19" i="1"/>
  <c r="V41" i="1"/>
  <c r="V16" i="1"/>
  <c r="V40" i="1"/>
  <c r="W18" i="1" l="1"/>
  <c r="K20" i="1"/>
  <c r="AA20" i="1"/>
  <c r="AI20" i="1"/>
  <c r="AR20" i="1"/>
  <c r="U20" i="1"/>
  <c r="V20" i="1"/>
  <c r="V17" i="1" s="1"/>
  <c r="U18" i="1"/>
  <c r="R18" i="1" l="1"/>
  <c r="R20" i="1"/>
  <c r="D20" i="1" s="1"/>
  <c r="U16" i="1"/>
  <c r="R16" i="1" s="1"/>
  <c r="R38" i="1"/>
  <c r="D38" i="1" s="1"/>
  <c r="R37" i="1"/>
  <c r="D37" i="1" s="1"/>
  <c r="AD42" i="1" l="1"/>
  <c r="AD15" i="1" s="1"/>
  <c r="AD41" i="1"/>
  <c r="AR56" i="1"/>
  <c r="AD39" i="1" l="1"/>
  <c r="AA15" i="1"/>
  <c r="AA42" i="1"/>
  <c r="AM85" i="1"/>
  <c r="AV18" i="1" l="1"/>
  <c r="AM18" i="1"/>
  <c r="AE18" i="1"/>
  <c r="AE85" i="1"/>
  <c r="AR18" i="1" l="1"/>
  <c r="AA18" i="1"/>
  <c r="AI55" i="1"/>
  <c r="AA56" i="1"/>
  <c r="AA54" i="1"/>
  <c r="R36" i="1" l="1"/>
  <c r="D36" i="1" s="1"/>
  <c r="V42" i="1" l="1"/>
  <c r="V15" i="1" s="1"/>
  <c r="R48" i="1"/>
  <c r="R47" i="1"/>
  <c r="R46" i="1" l="1"/>
  <c r="X12" i="1"/>
  <c r="T12" i="1"/>
  <c r="U19" i="1" l="1"/>
  <c r="U17" i="1" s="1"/>
  <c r="U42" i="1" l="1"/>
  <c r="R42" i="1" l="1"/>
  <c r="D42" i="1" s="1"/>
  <c r="U15" i="1"/>
  <c r="V21" i="1" l="1"/>
  <c r="Y40" i="1" l="1"/>
  <c r="U39" i="1" l="1"/>
  <c r="V39" i="1" l="1"/>
  <c r="N16" i="1" l="1"/>
  <c r="N57" i="1"/>
  <c r="N41" i="1"/>
  <c r="N14" i="1" s="1"/>
  <c r="N40" i="1"/>
  <c r="N19" i="1"/>
  <c r="N18" i="1"/>
  <c r="N73" i="1"/>
  <c r="M16" i="1"/>
  <c r="M21" i="1"/>
  <c r="R35" i="1"/>
  <c r="N15" i="1" l="1"/>
  <c r="K19" i="1"/>
  <c r="R15" i="1"/>
  <c r="W57" i="1"/>
  <c r="AK83" i="1" l="1"/>
  <c r="AI83" i="1" s="1"/>
  <c r="K35" i="1"/>
  <c r="D35" i="1" s="1"/>
  <c r="V57" i="1" l="1"/>
  <c r="W40" i="1" l="1"/>
  <c r="R52" i="1"/>
  <c r="K75" i="1"/>
  <c r="AY75" i="1"/>
  <c r="AL75" i="1"/>
  <c r="AI75" i="1" s="1"/>
  <c r="AD75" i="1"/>
  <c r="AA75" i="1" s="1"/>
  <c r="V75" i="1"/>
  <c r="V14" i="1" s="1"/>
  <c r="K80" i="1"/>
  <c r="AR80" i="1"/>
  <c r="AY80" i="1"/>
  <c r="AI80" i="1"/>
  <c r="AA80" i="1"/>
  <c r="R80" i="1"/>
  <c r="D80" i="1" l="1"/>
  <c r="R75" i="1"/>
  <c r="D75" i="1" s="1"/>
  <c r="AI56" i="1"/>
  <c r="R56" i="1" l="1"/>
  <c r="R54" i="1"/>
  <c r="R53" i="1"/>
  <c r="K54" i="1"/>
  <c r="K53" i="1"/>
  <c r="D54" i="1" l="1"/>
  <c r="D53" i="1"/>
  <c r="AI52" i="1"/>
  <c r="AA47" i="1"/>
  <c r="AA46" i="1" s="1"/>
  <c r="M40" i="1" l="1"/>
  <c r="AM83" i="1" l="1"/>
  <c r="N82" i="1"/>
  <c r="M82" i="1"/>
  <c r="K47" i="1" l="1"/>
  <c r="D47" i="1" l="1"/>
  <c r="K46" i="1"/>
  <c r="N81" i="1"/>
  <c r="K89" i="1"/>
  <c r="AY89" i="1"/>
  <c r="AR89" i="1"/>
  <c r="AI89" i="1"/>
  <c r="AA89" i="1"/>
  <c r="R89" i="1"/>
  <c r="D89" i="1" l="1"/>
  <c r="K82" i="1"/>
  <c r="D82" i="1" s="1"/>
  <c r="AA88" i="1"/>
  <c r="AI88" i="1"/>
  <c r="AR88" i="1"/>
  <c r="AY88" i="1"/>
  <c r="R88" i="1"/>
  <c r="K88" i="1"/>
  <c r="D88" i="1" l="1"/>
  <c r="K43" i="1"/>
  <c r="K44" i="1" l="1"/>
  <c r="R44" i="1" l="1"/>
  <c r="AI87" i="1" l="1"/>
  <c r="AA87" i="1" s="1"/>
  <c r="R87" i="1"/>
  <c r="K87" i="1"/>
  <c r="R51" i="1" l="1"/>
  <c r="N74" i="1" l="1"/>
  <c r="K74" i="1" s="1"/>
  <c r="D74" i="1" s="1"/>
  <c r="M41" i="1"/>
  <c r="K79" i="1" l="1"/>
  <c r="D79" i="1" s="1"/>
  <c r="M15" i="1" l="1"/>
  <c r="L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72" i="1"/>
  <c r="P72" i="1"/>
  <c r="O72" i="1"/>
  <c r="BF73" i="1"/>
  <c r="BE73" i="1"/>
  <c r="BE72" i="1" s="1"/>
  <c r="BD72" i="1"/>
  <c r="BC73" i="1"/>
  <c r="BC72" i="1" s="1"/>
  <c r="BB73" i="1"/>
  <c r="AZ73" i="1"/>
  <c r="AZ13" i="1" s="1"/>
  <c r="AX73" i="1"/>
  <c r="AX72" i="1" s="1"/>
  <c r="AW73" i="1"/>
  <c r="AW72" i="1" s="1"/>
  <c r="AV73" i="1"/>
  <c r="AV72" i="1" s="1"/>
  <c r="AU73" i="1"/>
  <c r="AU13" i="1" s="1"/>
  <c r="AT73" i="1"/>
  <c r="AS73" i="1"/>
  <c r="AS72" i="1" s="1"/>
  <c r="AQ73" i="1"/>
  <c r="AQ72" i="1" s="1"/>
  <c r="AP73" i="1"/>
  <c r="AP72" i="1" s="1"/>
  <c r="AO73" i="1"/>
  <c r="AO72" i="1" s="1"/>
  <c r="AN73" i="1"/>
  <c r="AN72" i="1" s="1"/>
  <c r="AM73" i="1"/>
  <c r="AM72" i="1" s="1"/>
  <c r="AL73" i="1"/>
  <c r="AL72" i="1" s="1"/>
  <c r="AK73" i="1"/>
  <c r="AJ73" i="1"/>
  <c r="AJ72" i="1" s="1"/>
  <c r="Z73" i="1"/>
  <c r="Z72" i="1" s="1"/>
  <c r="Y73" i="1"/>
  <c r="Y72" i="1" s="1"/>
  <c r="X73" i="1"/>
  <c r="X72" i="1" s="1"/>
  <c r="W73" i="1"/>
  <c r="AH73" i="1"/>
  <c r="AH72" i="1" s="1"/>
  <c r="AG73" i="1"/>
  <c r="AG72" i="1" s="1"/>
  <c r="AF73" i="1"/>
  <c r="AF72" i="1" s="1"/>
  <c r="AE73" i="1"/>
  <c r="AD73" i="1"/>
  <c r="AD13" i="1" s="1"/>
  <c r="AC73" i="1"/>
  <c r="AC72" i="1" s="1"/>
  <c r="AB73" i="1"/>
  <c r="AB72" i="1" s="1"/>
  <c r="V73" i="1"/>
  <c r="V13" i="1" s="1"/>
  <c r="U73" i="1"/>
  <c r="U72" i="1" s="1"/>
  <c r="T73" i="1"/>
  <c r="T72" i="1" s="1"/>
  <c r="S73" i="1"/>
  <c r="S72" i="1" s="1"/>
  <c r="M73" i="1"/>
  <c r="M72" i="1" s="1"/>
  <c r="L73" i="1"/>
  <c r="L72" i="1" s="1"/>
  <c r="N72" i="1"/>
  <c r="BF85" i="1"/>
  <c r="BE85" i="1"/>
  <c r="BD85" i="1"/>
  <c r="BC85" i="1"/>
  <c r="AZ85" i="1"/>
  <c r="AX85" i="1"/>
  <c r="AX81" i="1" s="1"/>
  <c r="AW85" i="1"/>
  <c r="AW81" i="1" s="1"/>
  <c r="AV85" i="1"/>
  <c r="AU85" i="1"/>
  <c r="AU81" i="1" s="1"/>
  <c r="AS85" i="1"/>
  <c r="AS81" i="1" s="1"/>
  <c r="AQ85" i="1"/>
  <c r="AQ81" i="1" s="1"/>
  <c r="AP85" i="1"/>
  <c r="AP81" i="1" s="1"/>
  <c r="AO85" i="1"/>
  <c r="AO81" i="1" s="1"/>
  <c r="AN85" i="1"/>
  <c r="AN81" i="1" s="1"/>
  <c r="AM81" i="1"/>
  <c r="AL85" i="1"/>
  <c r="AK81" i="1"/>
  <c r="AJ85" i="1"/>
  <c r="AJ81" i="1" s="1"/>
  <c r="AH85" i="1"/>
  <c r="AH81" i="1" s="1"/>
  <c r="AG85" i="1"/>
  <c r="AG81" i="1" s="1"/>
  <c r="AF85" i="1"/>
  <c r="AF81" i="1" s="1"/>
  <c r="AD85" i="1"/>
  <c r="AC85" i="1"/>
  <c r="AB85" i="1"/>
  <c r="AB81" i="1" s="1"/>
  <c r="Z85" i="1"/>
  <c r="Z81" i="1" s="1"/>
  <c r="Y85" i="1"/>
  <c r="Y81" i="1" s="1"/>
  <c r="X85" i="1"/>
  <c r="X81" i="1" s="1"/>
  <c r="W85" i="1"/>
  <c r="V85" i="1"/>
  <c r="U85" i="1"/>
  <c r="U83" i="1" s="1"/>
  <c r="T85" i="1"/>
  <c r="T81" i="1" s="1"/>
  <c r="S85" i="1"/>
  <c r="S81" i="1" s="1"/>
  <c r="Q85" i="1"/>
  <c r="Q81" i="1" s="1"/>
  <c r="P85" i="1"/>
  <c r="P81" i="1" s="1"/>
  <c r="N85" i="1"/>
  <c r="N83" i="1" s="1"/>
  <c r="N13" i="1" s="1"/>
  <c r="N12" i="1" s="1"/>
  <c r="M85" i="1"/>
  <c r="L85" i="1"/>
  <c r="L81" i="1" s="1"/>
  <c r="O85" i="1"/>
  <c r="AX57" i="1"/>
  <c r="AW57" i="1"/>
  <c r="AW13" i="1" s="1"/>
  <c r="AV57" i="1"/>
  <c r="AS57" i="1"/>
  <c r="AQ57" i="1"/>
  <c r="AP57" i="1"/>
  <c r="AO57" i="1"/>
  <c r="AN57" i="1"/>
  <c r="AM57" i="1"/>
  <c r="AJ57" i="1"/>
  <c r="AB57" i="1"/>
  <c r="Z57" i="1"/>
  <c r="Y57" i="1"/>
  <c r="Y13" i="1" s="1"/>
  <c r="Y12" i="1" s="1"/>
  <c r="X57" i="1"/>
  <c r="U57" i="1"/>
  <c r="T57" i="1"/>
  <c r="S57" i="1"/>
  <c r="M57" i="1"/>
  <c r="L57" i="1"/>
  <c r="O57" i="1"/>
  <c r="AY60" i="1"/>
  <c r="R55" i="1"/>
  <c r="M14" i="1"/>
  <c r="K56" i="1"/>
  <c r="D56" i="1" s="1"/>
  <c r="K55" i="1"/>
  <c r="AH40" i="1"/>
  <c r="AG40" i="1"/>
  <c r="AF40" i="1"/>
  <c r="Z40" i="1"/>
  <c r="X40" i="1"/>
  <c r="T40" i="1"/>
  <c r="S40" i="1"/>
  <c r="Q40" i="1"/>
  <c r="P40" i="1"/>
  <c r="O40" i="1"/>
  <c r="AZ41" i="1"/>
  <c r="D41" i="1" s="1"/>
  <c r="AX41" i="1"/>
  <c r="AW41" i="1"/>
  <c r="AV41" i="1"/>
  <c r="AU14" i="1"/>
  <c r="AS41" i="1"/>
  <c r="AS14" i="1" s="1"/>
  <c r="AQ41" i="1"/>
  <c r="AQ14" i="1" s="1"/>
  <c r="AP41" i="1"/>
  <c r="AP14" i="1" s="1"/>
  <c r="AO41" i="1"/>
  <c r="AO14" i="1" s="1"/>
  <c r="AN41" i="1"/>
  <c r="AM41" i="1"/>
  <c r="AM14" i="1" s="1"/>
  <c r="AJ41" i="1"/>
  <c r="AH41" i="1"/>
  <c r="AH14" i="1" s="1"/>
  <c r="AG41" i="1"/>
  <c r="AG14" i="1" s="1"/>
  <c r="AF41" i="1"/>
  <c r="AF14" i="1" s="1"/>
  <c r="AE41" i="1"/>
  <c r="AE14" i="1" s="1"/>
  <c r="AD14" i="1"/>
  <c r="AC14" i="1"/>
  <c r="AB41" i="1"/>
  <c r="Z41" i="1"/>
  <c r="Y41" i="1"/>
  <c r="X41" i="1"/>
  <c r="W41" i="1"/>
  <c r="T41" i="1"/>
  <c r="S41" i="1"/>
  <c r="S14" i="1" s="1"/>
  <c r="R14" i="1" s="1"/>
  <c r="Q41" i="1"/>
  <c r="Q14" i="1" s="1"/>
  <c r="P41" i="1"/>
  <c r="P14" i="1" s="1"/>
  <c r="O41" i="1"/>
  <c r="O14" i="1" s="1"/>
  <c r="L41" i="1"/>
  <c r="L14" i="1" s="1"/>
  <c r="K52" i="1"/>
  <c r="K51" i="1"/>
  <c r="D51" i="1" s="1"/>
  <c r="D55" i="1" l="1"/>
  <c r="BF72" i="1"/>
  <c r="BF13" i="1"/>
  <c r="AV14" i="1"/>
  <c r="AV39" i="1"/>
  <c r="AG13" i="1"/>
  <c r="AW14" i="1"/>
  <c r="AW12" i="1" s="1"/>
  <c r="AW39" i="1"/>
  <c r="AP13" i="1"/>
  <c r="AP12" i="1" s="1"/>
  <c r="AX14" i="1"/>
  <c r="AX39" i="1"/>
  <c r="AK72" i="1"/>
  <c r="AK13" i="1"/>
  <c r="AT72" i="1"/>
  <c r="AI72" i="1"/>
  <c r="AU72" i="1"/>
  <c r="AU12" i="1"/>
  <c r="AZ72" i="1"/>
  <c r="AY73" i="1"/>
  <c r="AR57" i="1"/>
  <c r="AN14" i="1"/>
  <c r="AN39" i="1"/>
  <c r="AZ81" i="1"/>
  <c r="BC14" i="1"/>
  <c r="BD14" i="1"/>
  <c r="AZ14" i="1"/>
  <c r="AZ12" i="1" s="1"/>
  <c r="AZ39" i="1"/>
  <c r="BE14" i="1"/>
  <c r="BF14" i="1"/>
  <c r="AJ14" i="1"/>
  <c r="AI14" i="1" s="1"/>
  <c r="AI41" i="1"/>
  <c r="AA40" i="1"/>
  <c r="AD12" i="1"/>
  <c r="BB72" i="1"/>
  <c r="BE13" i="1"/>
  <c r="AE72" i="1"/>
  <c r="AC81" i="1"/>
  <c r="AC13" i="1" s="1"/>
  <c r="AC12" i="1" s="1"/>
  <c r="AC83" i="1"/>
  <c r="Z13" i="1"/>
  <c r="Z12" i="1" s="1"/>
  <c r="S13" i="1"/>
  <c r="S12" i="1" s="1"/>
  <c r="AD72" i="1"/>
  <c r="AA72" i="1" s="1"/>
  <c r="AB14" i="1"/>
  <c r="AA14" i="1" s="1"/>
  <c r="AB39" i="1"/>
  <c r="AT81" i="1"/>
  <c r="AT83" i="1"/>
  <c r="AT13" i="1" s="1"/>
  <c r="AI57" i="1"/>
  <c r="AA57" i="1"/>
  <c r="W72" i="1"/>
  <c r="V72" i="1"/>
  <c r="V12" i="1"/>
  <c r="R57" i="1"/>
  <c r="W81" i="1"/>
  <c r="W83" i="1"/>
  <c r="M81" i="1"/>
  <c r="M83" i="1"/>
  <c r="AE81" i="1"/>
  <c r="AE83" i="1"/>
  <c r="AV81" i="1"/>
  <c r="AV13" i="1" s="1"/>
  <c r="AV12" i="1" s="1"/>
  <c r="AV83" i="1"/>
  <c r="BD83" i="1"/>
  <c r="BD81" i="1" s="1"/>
  <c r="AY81" i="1" s="1"/>
  <c r="D81" i="1" s="1"/>
  <c r="L13" i="1"/>
  <c r="L12" i="1" s="1"/>
  <c r="AF13" i="1"/>
  <c r="O81" i="1"/>
  <c r="O13" i="1" s="1"/>
  <c r="O12" i="1" s="1"/>
  <c r="O83" i="1"/>
  <c r="AB13" i="1"/>
  <c r="AM13" i="1"/>
  <c r="AM12" i="1" s="1"/>
  <c r="AN13" i="1"/>
  <c r="AQ13" i="1"/>
  <c r="AQ12" i="1" s="1"/>
  <c r="AX13" i="1"/>
  <c r="R85" i="1"/>
  <c r="R83" i="1" s="1"/>
  <c r="AO13" i="1"/>
  <c r="AO12" i="1" s="1"/>
  <c r="AS13" i="1"/>
  <c r="AH13" i="1"/>
  <c r="K85" i="1"/>
  <c r="AR73" i="1"/>
  <c r="AR72" i="1" s="1"/>
  <c r="U81" i="1"/>
  <c r="L39" i="1"/>
  <c r="S39" i="1"/>
  <c r="T39" i="1"/>
  <c r="X39" i="1"/>
  <c r="M39" i="1"/>
  <c r="N39" i="1"/>
  <c r="AZ17" i="1"/>
  <c r="AY17" i="1" s="1"/>
  <c r="AY15" i="1"/>
  <c r="D15" i="1" s="1"/>
  <c r="AX17" i="1"/>
  <c r="AW17" i="1"/>
  <c r="AV17" i="1"/>
  <c r="AS17" i="1"/>
  <c r="AJ17" i="1"/>
  <c r="AM17" i="1"/>
  <c r="AN17" i="1"/>
  <c r="AQ17" i="1"/>
  <c r="AI18" i="1"/>
  <c r="Y17" i="1"/>
  <c r="X17" i="1"/>
  <c r="T17" i="1"/>
  <c r="S17" i="1"/>
  <c r="L17" i="1"/>
  <c r="M18" i="1"/>
  <c r="K30" i="1"/>
  <c r="P21" i="1"/>
  <c r="D17" i="1" l="1"/>
  <c r="R81" i="1"/>
  <c r="BE12" i="1"/>
  <c r="BF12" i="1"/>
  <c r="AR17" i="1"/>
  <c r="AX12" i="1"/>
  <c r="AN12" i="1"/>
  <c r="K83" i="1"/>
  <c r="AS12" i="1"/>
  <c r="AK12" i="1"/>
  <c r="AY14" i="1"/>
  <c r="D14" i="1" s="1"/>
  <c r="K81" i="1"/>
  <c r="AA81" i="1"/>
  <c r="AE13" i="1"/>
  <c r="U13" i="1"/>
  <c r="U12" i="1" s="1"/>
  <c r="AA83" i="1"/>
  <c r="W13" i="1"/>
  <c r="W12" i="1" s="1"/>
  <c r="R72" i="1"/>
  <c r="M13" i="1"/>
  <c r="M12" i="1" s="1"/>
  <c r="N17" i="1"/>
  <c r="M17" i="1"/>
  <c r="AT12" i="1" l="1"/>
  <c r="AR12" i="1" s="1"/>
  <c r="AR13" i="1"/>
  <c r="R13" i="1"/>
  <c r="R12" i="1" s="1"/>
  <c r="AJ13" i="1"/>
  <c r="AJ12" i="1" s="1"/>
  <c r="AR44" i="1"/>
  <c r="AR43" i="1"/>
  <c r="AY44" i="1"/>
  <c r="AY43" i="1"/>
  <c r="AI44" i="1" l="1"/>
  <c r="D44" i="1" s="1"/>
  <c r="AI43" i="1"/>
  <c r="D43" i="1" s="1"/>
  <c r="AI30" i="1" l="1"/>
  <c r="AA52" i="1" l="1"/>
  <c r="AR52" i="1"/>
  <c r="AP39" i="1"/>
  <c r="AO39" i="1"/>
  <c r="AQ21" i="1"/>
  <c r="AQ39" i="1" l="1"/>
  <c r="AY29" i="1" l="1"/>
  <c r="AY61" i="1" l="1"/>
  <c r="AR61" i="1"/>
  <c r="AG39" i="1"/>
  <c r="AF39" i="1"/>
  <c r="AR30" i="1"/>
  <c r="AY27" i="1"/>
  <c r="AG21" i="1"/>
  <c r="AF21" i="1"/>
  <c r="AZ21" i="1"/>
  <c r="AW21" i="1"/>
  <c r="AY13" i="1" l="1"/>
  <c r="AI85" i="1"/>
  <c r="AI73" i="1"/>
  <c r="AX21" i="1"/>
  <c r="AY72" i="1"/>
  <c r="D72" i="1" s="1"/>
  <c r="AY71" i="1"/>
  <c r="AY26" i="1"/>
  <c r="AY24" i="1"/>
  <c r="AY23" i="1"/>
  <c r="D13" i="1" l="1"/>
  <c r="AB19" i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30" i="1"/>
  <c r="D30" i="1" s="1"/>
  <c r="AI61" i="1" l="1"/>
  <c r="AA61" i="1"/>
  <c r="AA85" i="1" l="1"/>
  <c r="AR86" i="1"/>
  <c r="AI86" i="1"/>
  <c r="J81" i="1"/>
  <c r="I81" i="1"/>
  <c r="H81" i="1"/>
  <c r="G81" i="1"/>
  <c r="F81" i="1"/>
  <c r="E81" i="1"/>
  <c r="K86" i="1"/>
  <c r="R86" i="1"/>
  <c r="D86" i="1" l="1"/>
  <c r="AR85" i="1"/>
  <c r="AI81" i="1"/>
  <c r="AI76" i="1"/>
  <c r="AI71" i="1"/>
  <c r="AI65" i="1"/>
  <c r="AI64" i="1"/>
  <c r="AI62" i="1"/>
  <c r="AI60" i="1"/>
  <c r="AI50" i="1"/>
  <c r="AI29" i="1"/>
  <c r="AI27" i="1"/>
  <c r="AI26" i="1"/>
  <c r="AI24" i="1"/>
  <c r="AI23" i="1"/>
  <c r="AI22" i="1"/>
  <c r="AM21" i="1"/>
  <c r="AJ21" i="1"/>
  <c r="AI25" i="1" l="1"/>
  <c r="AI21" i="1"/>
  <c r="AL13" i="1"/>
  <c r="AR83" i="1"/>
  <c r="AR81" i="1"/>
  <c r="AM39" i="1"/>
  <c r="AK39" i="1"/>
  <c r="AJ39" i="1"/>
  <c r="AI39" i="1" s="1"/>
  <c r="AL12" i="1" l="1"/>
  <c r="AI12" i="1" s="1"/>
  <c r="AI17" i="1"/>
  <c r="AI13" i="1"/>
  <c r="F41" i="1" l="1"/>
  <c r="G41" i="1"/>
  <c r="H41" i="1"/>
  <c r="I41" i="1"/>
  <c r="J41" i="1"/>
  <c r="E41" i="1"/>
  <c r="F40" i="1"/>
  <c r="G40" i="1"/>
  <c r="H40" i="1"/>
  <c r="I40" i="1"/>
  <c r="J40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41" i="1"/>
  <c r="AR21" i="1"/>
  <c r="R41" i="1"/>
  <c r="K41" i="1"/>
  <c r="AA41" i="1"/>
  <c r="R21" i="1"/>
  <c r="AR14" i="1" l="1"/>
  <c r="W17" i="1" l="1"/>
  <c r="R17" i="1" l="1"/>
  <c r="AA76" i="1" l="1"/>
  <c r="AA71" i="1"/>
  <c r="AA65" i="1"/>
  <c r="AA64" i="1"/>
  <c r="AA62" i="1"/>
  <c r="AA60" i="1"/>
  <c r="AA50" i="1"/>
  <c r="AA24" i="1"/>
  <c r="AA23" i="1"/>
  <c r="AA22" i="1"/>
  <c r="AR76" i="1"/>
  <c r="AR71" i="1"/>
  <c r="AR65" i="1"/>
  <c r="AR64" i="1"/>
  <c r="AR62" i="1"/>
  <c r="AR60" i="1"/>
  <c r="AR50" i="1"/>
  <c r="AR29" i="1"/>
  <c r="AR24" i="1"/>
  <c r="AR23" i="1"/>
  <c r="K76" i="1"/>
  <c r="K71" i="1"/>
  <c r="K65" i="1"/>
  <c r="K64" i="1"/>
  <c r="K62" i="1"/>
  <c r="K61" i="1"/>
  <c r="K60" i="1"/>
  <c r="K50" i="1"/>
  <c r="K29" i="1"/>
  <c r="K27" i="1"/>
  <c r="K24" i="1"/>
  <c r="K22" i="1"/>
  <c r="R76" i="1" l="1"/>
  <c r="R71" i="1"/>
  <c r="D71" i="1" s="1"/>
  <c r="R65" i="1"/>
  <c r="R64" i="1"/>
  <c r="R62" i="1"/>
  <c r="R61" i="1"/>
  <c r="R60" i="1"/>
  <c r="R50" i="1"/>
  <c r="D50" i="1" s="1"/>
  <c r="R29" i="1"/>
  <c r="R27" i="1"/>
  <c r="D27" i="1" s="1"/>
  <c r="R26" i="1"/>
  <c r="R24" i="1"/>
  <c r="D24" i="1" s="1"/>
  <c r="R23" i="1"/>
  <c r="R22" i="1"/>
  <c r="AE39" i="1"/>
  <c r="K26" i="1"/>
  <c r="K25" i="1" s="1"/>
  <c r="K23" i="1"/>
  <c r="O39" i="1"/>
  <c r="O17" i="1"/>
  <c r="G73" i="1"/>
  <c r="G72" i="1" s="1"/>
  <c r="G57" i="1"/>
  <c r="G39" i="1"/>
  <c r="G18" i="1"/>
  <c r="G14" i="1"/>
  <c r="F73" i="1"/>
  <c r="F72" i="1" s="1"/>
  <c r="F57" i="1"/>
  <c r="F39" i="1"/>
  <c r="F29" i="1"/>
  <c r="F22" i="1"/>
  <c r="F14" i="1"/>
  <c r="E73" i="1"/>
  <c r="E57" i="1"/>
  <c r="E18" i="1"/>
  <c r="E14" i="1"/>
  <c r="H61" i="1"/>
  <c r="H39" i="1"/>
  <c r="R25" i="1" l="1"/>
  <c r="D25" i="1" s="1"/>
  <c r="D23" i="1"/>
  <c r="D26" i="1"/>
  <c r="K15" i="1"/>
  <c r="E40" i="1"/>
  <c r="E13" i="1" s="1"/>
  <c r="F21" i="1"/>
  <c r="AA73" i="1"/>
  <c r="AS39" i="1"/>
  <c r="AR39" i="1" s="1"/>
  <c r="H57" i="1"/>
  <c r="H13" i="1" s="1"/>
  <c r="H12" i="1" s="1"/>
  <c r="E72" i="1"/>
  <c r="K18" i="1"/>
  <c r="K73" i="1"/>
  <c r="R73" i="1"/>
  <c r="W39" i="1"/>
  <c r="F18" i="1"/>
  <c r="F17" i="1" s="1"/>
  <c r="G17" i="1"/>
  <c r="E17" i="1"/>
  <c r="G13" i="1"/>
  <c r="G12" i="1" s="1"/>
  <c r="K72" i="1" l="1"/>
  <c r="K17" i="1"/>
  <c r="E39" i="1"/>
  <c r="K14" i="1"/>
  <c r="F13" i="1"/>
  <c r="F12" i="1" s="1"/>
  <c r="E12" i="1"/>
  <c r="R19" i="1"/>
  <c r="D19" i="1" s="1"/>
  <c r="Z39" i="1" l="1"/>
  <c r="R40" i="1" l="1"/>
  <c r="AH39" i="1"/>
  <c r="AA39" i="1" s="1"/>
  <c r="I39" i="1"/>
  <c r="Y39" i="1"/>
  <c r="R39" i="1" s="1"/>
  <c r="P39" i="1"/>
  <c r="Q39" i="1"/>
  <c r="J39" i="1"/>
  <c r="Q57" i="1" l="1"/>
  <c r="Q13" i="1" s="1"/>
  <c r="Q12" i="1" s="1"/>
  <c r="P57" i="1" l="1"/>
  <c r="J57" i="1"/>
  <c r="J13" i="1" s="1"/>
  <c r="J12" i="1" s="1"/>
  <c r="P13" i="1" l="1"/>
  <c r="P12" i="1" s="1"/>
  <c r="K57" i="1"/>
  <c r="I61" i="1"/>
  <c r="D5" i="2"/>
  <c r="I57" i="1" l="1"/>
  <c r="I13" i="1" l="1"/>
  <c r="I12" i="1" l="1"/>
</calcChain>
</file>

<file path=xl/sharedStrings.xml><?xml version="1.0" encoding="utf-8"?>
<sst xmlns="http://schemas.openxmlformats.org/spreadsheetml/2006/main" count="288" uniqueCount="91">
  <si>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</si>
  <si>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</si>
  <si>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</si>
  <si>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</si>
  <si>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</si>
  <si>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</si>
  <si>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</si>
  <si>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</si>
  <si>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</si>
  <si>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</si>
  <si>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</si>
  <si>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</si>
  <si>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</si>
  <si>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</si>
  <si>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</si>
  <si>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</si>
  <si>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</si>
  <si>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</si>
  <si>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</si>
  <si>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</si>
  <si>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</si>
  <si>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</si>
  <si>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</si>
  <si>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</si>
  <si>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</si>
  <si>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</si>
  <si>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</si>
  <si>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</si>
  <si>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</si>
  <si>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</si>
  <si>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</si>
  <si>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</si>
  <si>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</si>
  <si>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</si>
  <si>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</si>
  <si>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</si>
  <si>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</si>
  <si>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</si>
  <si>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</si>
  <si>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</si>
  <si>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</si>
  <si>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</si>
  <si>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</si>
  <si>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</si>
  <si>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</si>
  <si>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</si>
  <si>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</si>
  <si>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</si>
  <si>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</si>
  <si>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</si>
  <si>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</si>
  <si>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</si>
  <si>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</si>
  <si>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</si>
  <si>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</si>
  <si>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</si>
  <si>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</si>
  <si>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</si>
  <si>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</si>
  <si>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</si>
  <si>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</si>
  <si>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</si>
  <si>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</si>
  <si>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</si>
  <si>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</si>
  <si>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</si>
  <si>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</si>
  <si>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</si>
  <si>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</si>
  <si>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</si>
  <si>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</si>
  <si>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</si>
  <si>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</si>
  <si>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</si>
  <si>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</si>
  <si>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>"</t>
  </si>
  <si>
    <t>Сектор дорожного хозяйства и транспорта администрации МР "Печора"</t>
  </si>
  <si>
    <t>2027 год</t>
  </si>
  <si>
    <t>Основное мероприятие 1.1.4.
Реализация мероприятий по модернизации коммунальной инфраструктуры</t>
  </si>
  <si>
    <t>Всего по мероприятию, в т.ч.:</t>
  </si>
  <si>
    <t>Основное мероприятие 2.2.4. 
Снятие с кадастрового учета объектов недвижимости</t>
  </si>
  <si>
    <t>Основное мероприятие 2.2.5. 
Разработка проекта планировки и проекта межевания территории ГП "Печора"</t>
  </si>
  <si>
    <t>Основное мероприятие 6.4.1 
Реализация народных проектов в сфере благоустройства, прошедших отбор в рамках проекта "Народный бюджет"</t>
  </si>
  <si>
    <t>Муниципальная  программа МО МР "Печора" "Жилье, жилищно-коммунальное хозяйство и территориальное развитие"</t>
  </si>
  <si>
    <t>Основное  мероприятие 2.2.1                           Кадастровый учет земель , земельных участков для индивидуального жилищного строительства</t>
  </si>
  <si>
    <t>"Приложение 2
к муниципальной программе МО МР "Печора" 
"Жилье, жилищно-коммунальное хозяйство и территориальное развитие"</t>
  </si>
  <si>
    <t>Основное мероприятие 1.2.6.
Технологическое присоединение объектов водоснабжения</t>
  </si>
  <si>
    <t>Отдел жилищно-коммунального хозяйства и территориального развития администрации МР "Печора"</t>
  </si>
  <si>
    <t>2028 год</t>
  </si>
  <si>
    <t>Бджет ГП Печора</t>
  </si>
  <si>
    <t xml:space="preserve">Приложение     
к изменениям, вносимым в постановление администрации МР "Печора" 
от 31.12.2019 № 1670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</si>
</sst>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0" borderId="0" xfId="0" applyFont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165" fontId="7" fillId="0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Border="1"/>
    <xf numFmtId="0" fontId="7" fillId="0" borderId="1" xfId="0" applyFont="1" applyBorder="1"/>
    <xf numFmtId="0" fontId="1" fillId="0" borderId="6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1" fillId="4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2" fillId="6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/>
    <xf numFmtId="0" fontId="2" fillId="8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4" fillId="0" borderId="0" xfId="0" applyFont="1" applyFill="1" applyAlignment="1">
      <alignment vertical="top" wrapText="1"/>
    </xf>
    <xf numFmtId="164" fontId="2" fillId="0" borderId="7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textRotation="90" wrapText="1"/>
    </xf>
    <xf numFmtId="0" fontId="1" fillId="0" borderId="1" xfId="0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" fillId="0" borderId="6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Y100"/>
  <sheetViews>
    <sheetView tabSelected="1" view="pageBreakPreview" zoomScale="77" zoomScaleNormal="54" zoomScaleSheetLayoutView="77" workbookViewId="0">
      <pane xSplit="3" ySplit="11" topLeftCell="AA12" activePane="bottomRight" state="frozen"/>
      <selection pane="topRight" activeCell="D1" sqref="D1"/>
      <selection pane="bottomLeft" activeCell="A13" sqref="A13"/>
      <selection pane="bottomRight" activeCell="BG13" sqref="BG13:BG15"/>
    </sheetView>
  </sheetViews>
  <sheetFormatPr defaultColWidth="9.140625" defaultRowHeight="12.75" x14ac:dyDescent="0.2"/>
  <cols>
    <col min="1" max="1" width="28.85546875" style="13" customWidth="1"/>
    <col min="2" max="2" width="18.85546875" style="1" customWidth="1"/>
    <col min="3" max="3" width="18.28515625" style="1" customWidth="1"/>
    <col min="4" max="4" width="13.28515625" style="1" customWidth="1"/>
    <col min="5" max="7" width="10.5703125" style="7" hidden="1" customWidth="1"/>
    <col min="8" max="8" width="6.5703125" style="7" hidden="1" customWidth="1"/>
    <col min="9" max="9" width="5.5703125" style="7" hidden="1" customWidth="1"/>
    <col min="10" max="10" width="1.28515625" style="7" hidden="1" customWidth="1"/>
    <col min="11" max="11" width="9.85546875" style="9" bestFit="1" customWidth="1"/>
    <col min="12" max="12" width="8.28515625" style="1" hidden="1" customWidth="1"/>
    <col min="13" max="13" width="9.28515625" style="1" hidden="1" customWidth="1"/>
    <col min="14" max="14" width="8.28515625" style="4" hidden="1" customWidth="1"/>
    <col min="15" max="15" width="8.28515625" style="1" hidden="1" customWidth="1"/>
    <col min="16" max="16" width="4.85546875" style="1" hidden="1" customWidth="1"/>
    <col min="17" max="17" width="5.85546875" style="1" hidden="1" customWidth="1"/>
    <col min="18" max="18" width="11.28515625" style="9" customWidth="1"/>
    <col min="19" max="19" width="9.28515625" style="4" hidden="1" customWidth="1"/>
    <col min="20" max="20" width="8.42578125" style="4" hidden="1" customWidth="1"/>
    <col min="21" max="21" width="9.28515625" style="4" hidden="1" customWidth="1"/>
    <col min="22" max="23" width="8.28515625" style="4" hidden="1" customWidth="1"/>
    <col min="24" max="24" width="3.85546875" style="4" hidden="1" customWidth="1"/>
    <col min="25" max="25" width="4.85546875" style="4" hidden="1" customWidth="1"/>
    <col min="26" max="26" width="5.85546875" style="4" hidden="1" customWidth="1"/>
    <col min="27" max="27" width="11.5703125" style="2" customWidth="1"/>
    <col min="28" max="28" width="8.28515625" style="1" hidden="1" customWidth="1"/>
    <col min="29" max="29" width="9.28515625" style="1" hidden="1" customWidth="1"/>
    <col min="30" max="30" width="8.28515625" style="1" hidden="1" customWidth="1"/>
    <col min="31" max="31" width="7.28515625" style="1" hidden="1" customWidth="1"/>
    <col min="32" max="32" width="5.85546875" style="1" hidden="1" customWidth="1"/>
    <col min="33" max="33" width="3.85546875" style="1" hidden="1" customWidth="1"/>
    <col min="34" max="34" width="5.85546875" style="1" hidden="1" customWidth="1"/>
    <col min="35" max="35" width="11.140625" style="1" customWidth="1"/>
    <col min="36" max="36" width="7.28515625" style="1" hidden="1" customWidth="1"/>
    <col min="37" max="38" width="9.28515625" style="1" hidden="1" customWidth="1"/>
    <col min="39" max="39" width="7.7109375" style="1" hidden="1" customWidth="1"/>
    <col min="40" max="40" width="6.28515625" style="1" hidden="1" customWidth="1"/>
    <col min="41" max="42" width="4.140625" style="1" hidden="1" customWidth="1"/>
    <col min="43" max="43" width="0.42578125" style="1" hidden="1" customWidth="1"/>
    <col min="44" max="44" width="12.7109375" style="4" customWidth="1"/>
    <col min="45" max="45" width="13.42578125" style="4" hidden="1" customWidth="1"/>
    <col min="46" max="46" width="10.7109375" style="4" hidden="1" customWidth="1"/>
    <col min="47" max="47" width="11" style="4" hidden="1" customWidth="1"/>
    <col min="48" max="48" width="14.42578125" style="4" hidden="1" customWidth="1"/>
    <col min="49" max="49" width="19.7109375" style="4" hidden="1" customWidth="1"/>
    <col min="50" max="50" width="18.42578125" style="4" hidden="1" customWidth="1"/>
    <col min="51" max="51" width="14.5703125" style="4" customWidth="1"/>
    <col min="52" max="52" width="7.7109375" style="4" hidden="1" customWidth="1"/>
    <col min="53" max="53" width="11.140625" style="4" customWidth="1"/>
    <col min="54" max="54" width="8.85546875" style="4" customWidth="1"/>
    <col min="55" max="55" width="9.5703125" style="4" customWidth="1"/>
    <col min="56" max="56" width="9.42578125" style="4" customWidth="1"/>
    <col min="57" max="57" width="6.7109375" style="4" customWidth="1"/>
    <col min="58" max="58" width="8.140625" style="4" customWidth="1"/>
    <col min="59" max="59" width="11" style="4" customWidth="1"/>
    <col min="60" max="60" width="7.7109375" style="4" hidden="1" customWidth="1"/>
    <col min="61" max="63" width="8.7109375" style="4" bestFit="1" customWidth="1"/>
    <col min="64" max="64" width="7.7109375" style="4" bestFit="1" customWidth="1"/>
    <col min="65" max="65" width="5.85546875" style="4" customWidth="1"/>
    <col min="66" max="66" width="6.28515625" style="4" bestFit="1" customWidth="1"/>
    <col min="67" max="67" width="10.7109375" style="4" bestFit="1" customWidth="1"/>
    <col min="68" max="69" width="0" style="4" hidden="1" customWidth="1"/>
    <col min="70" max="80" width="9.140625" style="4"/>
    <col min="81" max="16384" width="9.140625" style="3"/>
  </cols>
  <sheetData>
    <row r="1" spans="1:103" s="4" customFormat="1" ht="14.25" customHeight="1" x14ac:dyDescent="0.2">
      <c r="A1" s="15"/>
      <c r="K1" s="16"/>
      <c r="R1" s="16"/>
      <c r="AA1" s="16"/>
      <c r="AB1" s="17"/>
      <c r="AC1" s="18"/>
      <c r="AD1" s="1"/>
      <c r="AE1" s="19"/>
      <c r="AF1" s="19"/>
      <c r="AG1" s="19"/>
      <c r="AH1" s="19"/>
      <c r="AI1" s="19"/>
      <c r="AJ1" s="19"/>
      <c r="AK1" s="20"/>
      <c r="AL1" s="20"/>
      <c r="AM1" s="19"/>
      <c r="AN1" s="19"/>
      <c r="AO1" s="19"/>
      <c r="AP1" s="19"/>
      <c r="AQ1" s="19"/>
      <c r="AR1" s="44"/>
      <c r="AS1" s="44"/>
      <c r="AT1" s="44"/>
      <c r="AU1" s="42"/>
      <c r="AV1" s="43"/>
      <c r="AW1" s="43"/>
      <c r="AX1" s="43"/>
      <c r="AY1" s="168"/>
      <c r="AZ1" s="168"/>
      <c r="BA1" s="168"/>
      <c r="BB1" s="168"/>
      <c r="BC1" s="168"/>
      <c r="BD1" s="168"/>
      <c r="BE1" s="168"/>
      <c r="BF1" s="168"/>
      <c r="BG1" s="168"/>
      <c r="BH1" s="168"/>
      <c r="BI1" s="168"/>
      <c r="BJ1" s="168"/>
      <c r="BK1" s="168"/>
      <c r="BL1" s="168"/>
      <c r="BM1" s="168"/>
      <c r="BN1" s="168"/>
      <c r="BO1" s="168"/>
      <c r="BP1" s="168"/>
      <c r="BQ1" s="168"/>
      <c r="BR1" s="168"/>
      <c r="BS1" s="168"/>
      <c r="BT1" s="168"/>
      <c r="BU1" s="168"/>
      <c r="BV1" s="168"/>
      <c r="BW1" s="168" t="s">
        <v>90</v>
      </c>
      <c r="BX1" s="168"/>
      <c r="BY1" s="168"/>
      <c r="BZ1" s="168"/>
      <c r="CA1" s="168"/>
      <c r="CB1" s="168"/>
      <c r="CC1" s="114"/>
      <c r="CD1" s="114"/>
      <c r="CE1" s="114"/>
      <c r="CF1" s="114"/>
      <c r="CG1" s="114"/>
      <c r="CH1" s="114"/>
      <c r="CI1" s="114"/>
      <c r="CJ1" s="114"/>
      <c r="CK1" s="114"/>
      <c r="CL1" s="114"/>
      <c r="CM1" s="114"/>
      <c r="CN1" s="114"/>
      <c r="CO1" s="114"/>
      <c r="CP1" s="114"/>
      <c r="CQ1" s="114"/>
      <c r="CR1" s="114"/>
      <c r="CS1" s="114"/>
      <c r="CT1" s="114"/>
      <c r="CU1" s="114"/>
      <c r="CV1" s="114"/>
      <c r="CW1" s="114"/>
      <c r="CX1" s="114"/>
      <c r="CY1" s="114"/>
    </row>
    <row r="2" spans="1:103" s="4" customFormat="1" ht="52.5" customHeight="1" x14ac:dyDescent="0.2">
      <c r="A2" s="15" t="s">
        <v>74</v>
      </c>
      <c r="D2" s="17"/>
      <c r="K2" s="16"/>
      <c r="L2" s="17"/>
      <c r="M2" s="17"/>
      <c r="R2" s="16"/>
      <c r="S2" s="17"/>
      <c r="AA2" s="16"/>
      <c r="AB2" s="17"/>
      <c r="AC2" s="18"/>
      <c r="AD2" s="1"/>
      <c r="AE2" s="19"/>
      <c r="AF2" s="19"/>
      <c r="AG2" s="19"/>
      <c r="AH2" s="21"/>
      <c r="AI2" s="19"/>
      <c r="AJ2" s="19"/>
      <c r="AK2" s="20"/>
      <c r="AL2" s="20"/>
      <c r="AM2" s="19"/>
      <c r="AN2" s="19"/>
      <c r="AO2" s="19"/>
      <c r="AP2" s="19"/>
      <c r="AQ2" s="19"/>
      <c r="AR2" s="44"/>
      <c r="AS2" s="44"/>
      <c r="AT2" s="44"/>
      <c r="AU2" s="42"/>
      <c r="AV2" s="43"/>
      <c r="AW2" s="43"/>
      <c r="AX2" s="43"/>
      <c r="AY2" s="168"/>
      <c r="AZ2" s="168"/>
      <c r="BA2" s="168"/>
      <c r="BB2" s="168"/>
      <c r="BC2" s="168"/>
      <c r="BD2" s="168"/>
      <c r="BE2" s="168"/>
      <c r="BF2" s="168"/>
      <c r="BG2" s="168"/>
      <c r="BH2" s="168"/>
      <c r="BI2" s="168"/>
      <c r="BJ2" s="168"/>
      <c r="BK2" s="168"/>
      <c r="BL2" s="168"/>
      <c r="BM2" s="168"/>
      <c r="BN2" s="168"/>
      <c r="BO2" s="168"/>
      <c r="BP2" s="168"/>
      <c r="BQ2" s="168"/>
      <c r="BR2" s="168"/>
      <c r="BS2" s="168"/>
      <c r="BT2" s="168"/>
      <c r="BU2" s="168"/>
      <c r="BV2" s="168"/>
      <c r="BW2" s="168"/>
      <c r="BX2" s="168"/>
      <c r="BY2" s="168"/>
      <c r="BZ2" s="168"/>
      <c r="CA2" s="168"/>
      <c r="CB2" s="168"/>
      <c r="CC2" s="114"/>
      <c r="CD2" s="114"/>
      <c r="CE2" s="114"/>
      <c r="CF2" s="114"/>
      <c r="CG2" s="114"/>
      <c r="CH2" s="114"/>
      <c r="CI2" s="114"/>
      <c r="CJ2" s="114"/>
      <c r="CK2" s="114"/>
      <c r="CL2" s="114"/>
      <c r="CM2" s="114"/>
      <c r="CN2" s="114"/>
      <c r="CO2" s="114"/>
      <c r="CP2" s="114"/>
      <c r="CQ2" s="114"/>
      <c r="CR2" s="114"/>
      <c r="CS2" s="114"/>
      <c r="CT2" s="114"/>
      <c r="CU2" s="114"/>
      <c r="CV2" s="114"/>
      <c r="CW2" s="114"/>
      <c r="CX2" s="114"/>
      <c r="CY2" s="114"/>
    </row>
    <row r="3" spans="1:103" s="4" customFormat="1" ht="12.75" customHeight="1" x14ac:dyDescent="0.2">
      <c r="A3" s="15"/>
      <c r="K3" s="16"/>
      <c r="R3" s="16"/>
      <c r="AA3" s="16"/>
      <c r="AB3" s="17"/>
      <c r="AC3" s="18"/>
      <c r="AD3" s="1"/>
      <c r="AE3" s="19"/>
      <c r="AF3" s="19"/>
      <c r="AG3" s="19"/>
      <c r="AH3" s="19"/>
      <c r="AI3" s="19"/>
      <c r="AJ3" s="19"/>
      <c r="AK3" s="20"/>
      <c r="AL3" s="20"/>
      <c r="AM3" s="19"/>
      <c r="AN3" s="19"/>
      <c r="AO3" s="19"/>
      <c r="AP3" s="19"/>
      <c r="AQ3" s="19"/>
      <c r="AR3" s="44"/>
      <c r="AS3" s="44"/>
      <c r="AT3" s="44"/>
      <c r="AU3" s="42"/>
      <c r="AV3" s="43"/>
      <c r="AW3" s="43"/>
      <c r="AX3" s="43"/>
      <c r="AY3" s="168"/>
      <c r="AZ3" s="168"/>
      <c r="BA3" s="168"/>
      <c r="BB3" s="168"/>
      <c r="BC3" s="168"/>
      <c r="BD3" s="168"/>
      <c r="BE3" s="168"/>
      <c r="BF3" s="168"/>
      <c r="BG3" s="168"/>
      <c r="BH3" s="168"/>
      <c r="BI3" s="168"/>
      <c r="BJ3" s="168"/>
      <c r="BK3" s="168"/>
      <c r="BL3" s="168"/>
      <c r="BM3" s="168"/>
      <c r="BN3" s="168"/>
      <c r="BO3" s="168"/>
      <c r="BP3" s="168"/>
      <c r="BQ3" s="168"/>
      <c r="BR3" s="168"/>
      <c r="BS3" s="168"/>
      <c r="BT3" s="168"/>
      <c r="BU3" s="168"/>
      <c r="BV3" s="168"/>
      <c r="BW3" s="168" t="s">
        <v>85</v>
      </c>
      <c r="BX3" s="168"/>
      <c r="BY3" s="168"/>
      <c r="BZ3" s="168"/>
      <c r="CA3" s="168"/>
      <c r="CB3" s="168"/>
      <c r="CC3" s="114"/>
      <c r="CD3" s="114"/>
      <c r="CE3" s="114"/>
      <c r="CF3" s="114"/>
      <c r="CG3" s="114"/>
      <c r="CH3" s="114"/>
      <c r="CI3" s="114"/>
      <c r="CJ3" s="114"/>
      <c r="CK3" s="114"/>
      <c r="CL3" s="114"/>
      <c r="CM3" s="114"/>
      <c r="CN3" s="114"/>
      <c r="CO3" s="114"/>
      <c r="CP3" s="114"/>
      <c r="CQ3" s="114"/>
      <c r="CR3" s="114"/>
      <c r="CS3" s="114"/>
      <c r="CT3" s="114"/>
      <c r="CU3" s="114"/>
      <c r="CV3" s="114"/>
      <c r="CW3" s="114"/>
      <c r="CX3" s="114"/>
      <c r="CY3" s="114"/>
    </row>
    <row r="4" spans="1:103" s="4" customFormat="1" x14ac:dyDescent="0.2">
      <c r="A4" s="15"/>
      <c r="B4" s="4" t="s">
        <v>74</v>
      </c>
      <c r="D4" s="4" t="s">
        <v>61</v>
      </c>
      <c r="K4" s="16"/>
      <c r="R4" s="16"/>
      <c r="AA4" s="16"/>
      <c r="AB4" s="17"/>
      <c r="AC4" s="18"/>
      <c r="AD4" s="18"/>
      <c r="AE4" s="19"/>
      <c r="AF4" s="19"/>
      <c r="AG4" s="19"/>
      <c r="AH4" s="19"/>
      <c r="AI4" s="19"/>
      <c r="AJ4" s="19"/>
      <c r="AK4" s="22"/>
      <c r="AL4" s="20"/>
      <c r="AM4" s="19"/>
      <c r="AN4" s="19"/>
      <c r="AO4" s="19"/>
      <c r="AP4" s="19"/>
      <c r="AQ4" s="19"/>
      <c r="AR4" s="44"/>
      <c r="AS4" s="44"/>
      <c r="AT4" s="44"/>
      <c r="AU4" s="43"/>
      <c r="AV4" s="43"/>
      <c r="AW4" s="43"/>
      <c r="AX4" s="43"/>
      <c r="AY4" s="168"/>
      <c r="AZ4" s="168"/>
      <c r="BA4" s="168"/>
      <c r="BB4" s="168"/>
      <c r="BC4" s="168"/>
      <c r="BD4" s="168"/>
      <c r="BE4" s="168"/>
      <c r="BF4" s="168"/>
      <c r="BG4" s="168"/>
      <c r="BH4" s="168"/>
      <c r="BI4" s="168"/>
      <c r="BJ4" s="168"/>
      <c r="BK4" s="168"/>
      <c r="BL4" s="168"/>
      <c r="BM4" s="168"/>
      <c r="BN4" s="168"/>
      <c r="BO4" s="168"/>
      <c r="BP4" s="168"/>
      <c r="BQ4" s="168"/>
      <c r="BR4" s="168"/>
      <c r="BS4" s="168"/>
      <c r="BT4" s="168"/>
      <c r="BU4" s="168"/>
      <c r="BV4" s="168"/>
      <c r="BW4" s="168"/>
      <c r="BX4" s="168"/>
      <c r="BY4" s="168"/>
      <c r="BZ4" s="168"/>
      <c r="CA4" s="168"/>
      <c r="CB4" s="168"/>
      <c r="CC4" s="114"/>
      <c r="CD4" s="114"/>
      <c r="CE4" s="114"/>
      <c r="CF4" s="114"/>
      <c r="CG4" s="114"/>
      <c r="CH4" s="114"/>
      <c r="CI4" s="114"/>
      <c r="CJ4" s="114"/>
      <c r="CK4" s="114"/>
      <c r="CL4" s="114"/>
      <c r="CM4" s="114"/>
      <c r="CN4" s="114"/>
      <c r="CO4" s="114"/>
      <c r="CP4" s="114"/>
      <c r="CQ4" s="114"/>
      <c r="CR4" s="114"/>
      <c r="CS4" s="114"/>
      <c r="CT4" s="114"/>
      <c r="CU4" s="114"/>
      <c r="CV4" s="114"/>
      <c r="CW4" s="114"/>
      <c r="CX4" s="114"/>
      <c r="CY4" s="114"/>
    </row>
    <row r="5" spans="1:103" s="4" customFormat="1" ht="26.25" customHeight="1" x14ac:dyDescent="0.2">
      <c r="A5" s="15"/>
      <c r="K5" s="16"/>
      <c r="M5" s="17"/>
      <c r="N5" s="17"/>
      <c r="O5" s="17"/>
      <c r="R5" s="16"/>
      <c r="X5" s="17"/>
      <c r="AA5" s="9" t="s">
        <v>74</v>
      </c>
      <c r="AC5" s="1"/>
      <c r="AD5" s="18"/>
      <c r="AH5" s="23"/>
      <c r="AI5" s="19"/>
      <c r="AJ5" s="19"/>
      <c r="AK5" s="19"/>
      <c r="AL5" s="19"/>
      <c r="AM5" s="19"/>
      <c r="AN5" s="19"/>
      <c r="AO5" s="19"/>
      <c r="AP5" s="19"/>
      <c r="AQ5" s="19"/>
      <c r="AR5" s="44"/>
      <c r="AS5" s="44"/>
      <c r="AT5" s="44"/>
      <c r="AU5" s="44"/>
      <c r="AV5" s="44"/>
      <c r="AW5" s="44"/>
      <c r="AX5" s="44"/>
      <c r="AY5" s="168"/>
      <c r="AZ5" s="168"/>
      <c r="BA5" s="168"/>
      <c r="BB5" s="168"/>
      <c r="BC5" s="168"/>
      <c r="BD5" s="168"/>
      <c r="BE5" s="168"/>
      <c r="BF5" s="168"/>
      <c r="BG5" s="168"/>
      <c r="BH5" s="168"/>
      <c r="BI5" s="168"/>
      <c r="BJ5" s="168"/>
      <c r="BK5" s="168"/>
      <c r="BL5" s="168"/>
      <c r="BM5" s="168"/>
      <c r="BN5" s="168"/>
      <c r="BO5" s="168"/>
      <c r="BP5" s="168"/>
      <c r="BQ5" s="168"/>
      <c r="BR5" s="168"/>
      <c r="BS5" s="168"/>
      <c r="BT5" s="168"/>
      <c r="BU5" s="168"/>
      <c r="BV5" s="168"/>
      <c r="BW5" s="168"/>
      <c r="BX5" s="168"/>
      <c r="BY5" s="168"/>
      <c r="BZ5" s="168"/>
      <c r="CA5" s="168"/>
      <c r="CB5" s="168"/>
      <c r="CC5" s="114"/>
      <c r="CD5" s="114"/>
      <c r="CE5" s="114"/>
      <c r="CF5" s="114"/>
      <c r="CG5" s="114"/>
      <c r="CH5" s="114"/>
      <c r="CI5" s="114"/>
      <c r="CJ5" s="114"/>
      <c r="CK5" s="114"/>
      <c r="CL5" s="114"/>
      <c r="CM5" s="114"/>
      <c r="CN5" s="114"/>
      <c r="CO5" s="114"/>
      <c r="CP5" s="114"/>
      <c r="CQ5" s="114"/>
      <c r="CR5" s="114"/>
      <c r="CS5" s="114"/>
      <c r="CT5" s="114"/>
      <c r="CU5" s="114"/>
      <c r="CV5" s="114"/>
      <c r="CW5" s="114"/>
      <c r="CX5" s="114"/>
      <c r="CY5" s="114"/>
    </row>
    <row r="6" spans="1:103" ht="22.5" customHeight="1" x14ac:dyDescent="0.35">
      <c r="A6" s="126" t="s">
        <v>49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126"/>
      <c r="AM6" s="126"/>
      <c r="AN6" s="126"/>
      <c r="AO6" s="126"/>
      <c r="AP6" s="126"/>
      <c r="AQ6" s="126"/>
      <c r="AR6" s="126"/>
      <c r="AS6" s="126"/>
      <c r="AT6" s="126"/>
      <c r="AU6" s="126"/>
      <c r="AV6" s="126"/>
      <c r="AW6" s="126"/>
      <c r="AX6" s="126"/>
      <c r="AY6" s="126"/>
      <c r="AZ6" s="126"/>
      <c r="BA6" s="126"/>
      <c r="BB6" s="126"/>
      <c r="BC6" s="126"/>
      <c r="BD6" s="126"/>
      <c r="BE6" s="126"/>
      <c r="BF6" s="126"/>
      <c r="BG6" s="126"/>
      <c r="BH6" s="126"/>
      <c r="BI6" s="126"/>
      <c r="BJ6" s="126"/>
      <c r="BK6" s="126"/>
      <c r="BL6" s="126"/>
      <c r="BM6" s="126"/>
      <c r="BN6" s="126"/>
      <c r="BO6" s="126"/>
      <c r="BP6" s="126"/>
      <c r="BQ6" s="126"/>
      <c r="BR6" s="126"/>
      <c r="BS6" s="126"/>
      <c r="BT6" s="126"/>
      <c r="BU6" s="126"/>
      <c r="BV6" s="126"/>
      <c r="BW6" s="110"/>
      <c r="BX6" s="110"/>
      <c r="BY6" s="110"/>
      <c r="BZ6" s="110"/>
      <c r="CA6" s="110"/>
      <c r="CB6" s="110"/>
    </row>
    <row r="7" spans="1:103" ht="12.75" customHeight="1" x14ac:dyDescent="0.2">
      <c r="A7" s="24"/>
      <c r="B7" s="25"/>
      <c r="C7" s="25"/>
      <c r="D7" s="25"/>
      <c r="E7" s="8"/>
      <c r="F7" s="25"/>
      <c r="G7" s="25"/>
      <c r="H7" s="25"/>
      <c r="I7" s="25"/>
      <c r="J7" s="25"/>
      <c r="K7" s="26"/>
      <c r="L7" s="25"/>
      <c r="M7" s="8"/>
      <c r="N7" s="8"/>
      <c r="O7" s="8"/>
      <c r="P7" s="8"/>
      <c r="Q7" s="8"/>
      <c r="R7" s="26"/>
      <c r="S7" s="8"/>
      <c r="T7" s="8"/>
      <c r="U7" s="8"/>
      <c r="V7" s="8"/>
      <c r="W7" s="8"/>
      <c r="X7" s="8"/>
      <c r="Y7" s="8"/>
      <c r="Z7" s="8"/>
      <c r="AA7" s="27"/>
      <c r="AB7" s="8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8"/>
      <c r="AS7" s="8"/>
      <c r="AT7" s="8"/>
      <c r="AU7" s="8"/>
      <c r="AV7" s="8"/>
      <c r="AW7" s="8"/>
      <c r="AX7" s="8"/>
      <c r="AY7" s="52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</row>
    <row r="8" spans="1:103" ht="48" customHeight="1" x14ac:dyDescent="0.2">
      <c r="A8" s="146" t="s">
        <v>4</v>
      </c>
      <c r="B8" s="129" t="s">
        <v>5</v>
      </c>
      <c r="C8" s="129" t="s">
        <v>0</v>
      </c>
      <c r="D8" s="112" t="s">
        <v>1</v>
      </c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3"/>
      <c r="AO8" s="113"/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113"/>
      <c r="BA8" s="113"/>
      <c r="BB8" s="113"/>
      <c r="BC8" s="113"/>
      <c r="BD8" s="113"/>
      <c r="BE8" s="113"/>
      <c r="BF8" s="113"/>
      <c r="BG8" s="113"/>
      <c r="BH8" s="113"/>
      <c r="BI8" s="113"/>
      <c r="BJ8" s="113"/>
      <c r="BK8" s="113"/>
      <c r="BL8" s="113"/>
      <c r="BM8" s="113"/>
      <c r="BN8" s="113"/>
      <c r="BO8" s="113"/>
      <c r="BP8" s="113"/>
      <c r="BQ8" s="113"/>
      <c r="BR8" s="113"/>
      <c r="BS8" s="113"/>
      <c r="BT8" s="113"/>
      <c r="BU8" s="113"/>
      <c r="BV8" s="165"/>
      <c r="BW8" s="165"/>
      <c r="BX8" s="165"/>
      <c r="BY8" s="165"/>
      <c r="BZ8" s="165"/>
      <c r="CA8" s="165"/>
      <c r="CB8" s="165"/>
    </row>
    <row r="9" spans="1:103" ht="25.15" customHeight="1" x14ac:dyDescent="0.2">
      <c r="A9" s="150"/>
      <c r="B9" s="151"/>
      <c r="C9" s="129"/>
      <c r="D9" s="129" t="s">
        <v>2</v>
      </c>
      <c r="E9" s="129"/>
      <c r="F9" s="129"/>
      <c r="G9" s="129"/>
      <c r="H9" s="129"/>
      <c r="I9" s="129"/>
      <c r="J9" s="129"/>
      <c r="K9" s="129" t="s">
        <v>28</v>
      </c>
      <c r="L9" s="129"/>
      <c r="M9" s="129"/>
      <c r="N9" s="129"/>
      <c r="O9" s="129"/>
      <c r="P9" s="129"/>
      <c r="Q9" s="129"/>
      <c r="R9" s="129" t="s">
        <v>27</v>
      </c>
      <c r="S9" s="129"/>
      <c r="T9" s="129"/>
      <c r="U9" s="129"/>
      <c r="V9" s="129"/>
      <c r="W9" s="129"/>
      <c r="X9" s="129"/>
      <c r="Y9" s="129"/>
      <c r="Z9" s="129"/>
      <c r="AA9" s="129" t="s">
        <v>26</v>
      </c>
      <c r="AB9" s="155"/>
      <c r="AC9" s="155"/>
      <c r="AD9" s="155"/>
      <c r="AE9" s="155"/>
      <c r="AF9" s="155"/>
      <c r="AG9" s="155"/>
      <c r="AH9" s="155"/>
      <c r="AI9" s="138" t="s">
        <v>25</v>
      </c>
      <c r="AJ9" s="139"/>
      <c r="AK9" s="139"/>
      <c r="AL9" s="139"/>
      <c r="AM9" s="139"/>
      <c r="AN9" s="139"/>
      <c r="AO9" s="139"/>
      <c r="AP9" s="139"/>
      <c r="AQ9" s="149"/>
      <c r="AR9" s="140" t="s">
        <v>24</v>
      </c>
      <c r="AS9" s="141"/>
      <c r="AT9" s="141"/>
      <c r="AU9" s="141"/>
      <c r="AV9" s="141"/>
      <c r="AW9" s="141"/>
      <c r="AX9" s="142"/>
      <c r="AY9" s="138" t="s">
        <v>23</v>
      </c>
      <c r="AZ9" s="139"/>
      <c r="BA9" s="139"/>
      <c r="BB9" s="139"/>
      <c r="BC9" s="139"/>
      <c r="BD9" s="139"/>
      <c r="BE9" s="139"/>
      <c r="BF9" s="139"/>
      <c r="BG9" s="138" t="s">
        <v>73</v>
      </c>
      <c r="BH9" s="139"/>
      <c r="BI9" s="139"/>
      <c r="BJ9" s="139"/>
      <c r="BK9" s="139"/>
      <c r="BL9" s="139"/>
      <c r="BM9" s="139"/>
      <c r="BN9" s="139"/>
      <c r="BO9" s="166" t="s">
        <v>77</v>
      </c>
      <c r="BP9" s="167"/>
      <c r="BQ9" s="167"/>
      <c r="BR9" s="167"/>
      <c r="BS9" s="167"/>
      <c r="BT9" s="167"/>
      <c r="BU9" s="167"/>
      <c r="BV9" s="170"/>
      <c r="BW9" s="166" t="s">
        <v>88</v>
      </c>
      <c r="BX9" s="167"/>
      <c r="BY9" s="167"/>
      <c r="BZ9" s="167"/>
      <c r="CA9" s="167"/>
      <c r="CB9" s="167"/>
    </row>
    <row r="10" spans="1:103" ht="138" customHeight="1" x14ac:dyDescent="0.2">
      <c r="A10" s="147"/>
      <c r="B10" s="151"/>
      <c r="C10" s="129"/>
      <c r="D10" s="129"/>
      <c r="E10" s="28" t="s">
        <v>13</v>
      </c>
      <c r="F10" s="28" t="s">
        <v>9</v>
      </c>
      <c r="G10" s="28" t="s">
        <v>8</v>
      </c>
      <c r="H10" s="28" t="s">
        <v>14</v>
      </c>
      <c r="I10" s="28" t="s">
        <v>15</v>
      </c>
      <c r="J10" s="28" t="s">
        <v>16</v>
      </c>
      <c r="K10" s="29" t="s">
        <v>3</v>
      </c>
      <c r="L10" s="28" t="s">
        <v>13</v>
      </c>
      <c r="M10" s="28" t="s">
        <v>9</v>
      </c>
      <c r="N10" s="28" t="s">
        <v>8</v>
      </c>
      <c r="O10" s="28" t="s">
        <v>14</v>
      </c>
      <c r="P10" s="28" t="s">
        <v>15</v>
      </c>
      <c r="Q10" s="28" t="s">
        <v>16</v>
      </c>
      <c r="R10" s="29" t="s">
        <v>3</v>
      </c>
      <c r="S10" s="28" t="s">
        <v>13</v>
      </c>
      <c r="T10" s="28" t="s">
        <v>12</v>
      </c>
      <c r="U10" s="28" t="s">
        <v>9</v>
      </c>
      <c r="V10" s="28" t="s">
        <v>8</v>
      </c>
      <c r="W10" s="28" t="s">
        <v>14</v>
      </c>
      <c r="X10" s="28" t="s">
        <v>20</v>
      </c>
      <c r="Y10" s="28" t="s">
        <v>15</v>
      </c>
      <c r="Z10" s="28" t="s">
        <v>16</v>
      </c>
      <c r="AA10" s="29" t="s">
        <v>3</v>
      </c>
      <c r="AB10" s="28" t="s">
        <v>13</v>
      </c>
      <c r="AC10" s="30" t="s">
        <v>9</v>
      </c>
      <c r="AD10" s="30" t="s">
        <v>8</v>
      </c>
      <c r="AE10" s="28" t="s">
        <v>14</v>
      </c>
      <c r="AF10" s="28" t="s">
        <v>15</v>
      </c>
      <c r="AG10" s="28" t="s">
        <v>20</v>
      </c>
      <c r="AH10" s="28" t="s">
        <v>16</v>
      </c>
      <c r="AI10" s="29" t="s">
        <v>3</v>
      </c>
      <c r="AJ10" s="28" t="s">
        <v>13</v>
      </c>
      <c r="AK10" s="28" t="s">
        <v>9</v>
      </c>
      <c r="AL10" s="28" t="s">
        <v>8</v>
      </c>
      <c r="AM10" s="28" t="s">
        <v>14</v>
      </c>
      <c r="AN10" s="28" t="s">
        <v>15</v>
      </c>
      <c r="AO10" s="28" t="s">
        <v>20</v>
      </c>
      <c r="AP10" s="28" t="s">
        <v>22</v>
      </c>
      <c r="AQ10" s="28" t="s">
        <v>16</v>
      </c>
      <c r="AR10" s="29" t="s">
        <v>3</v>
      </c>
      <c r="AS10" s="28" t="s">
        <v>13</v>
      </c>
      <c r="AT10" s="28" t="s">
        <v>9</v>
      </c>
      <c r="AU10" s="28" t="s">
        <v>8</v>
      </c>
      <c r="AV10" s="28" t="s">
        <v>14</v>
      </c>
      <c r="AW10" s="28" t="s">
        <v>15</v>
      </c>
      <c r="AX10" s="28" t="s">
        <v>16</v>
      </c>
      <c r="AY10" s="29" t="s">
        <v>3</v>
      </c>
      <c r="AZ10" s="28" t="s">
        <v>13</v>
      </c>
      <c r="BA10" s="28" t="s">
        <v>58</v>
      </c>
      <c r="BB10" s="28" t="s">
        <v>9</v>
      </c>
      <c r="BC10" s="28" t="s">
        <v>8</v>
      </c>
      <c r="BD10" s="28" t="s">
        <v>14</v>
      </c>
      <c r="BE10" s="28" t="s">
        <v>15</v>
      </c>
      <c r="BF10" s="53" t="s">
        <v>16</v>
      </c>
      <c r="BG10" s="29" t="s">
        <v>3</v>
      </c>
      <c r="BH10" s="28" t="s">
        <v>13</v>
      </c>
      <c r="BI10" s="28" t="s">
        <v>58</v>
      </c>
      <c r="BJ10" s="28" t="s">
        <v>9</v>
      </c>
      <c r="BK10" s="28" t="s">
        <v>8</v>
      </c>
      <c r="BL10" s="28" t="s">
        <v>14</v>
      </c>
      <c r="BM10" s="28" t="s">
        <v>15</v>
      </c>
      <c r="BN10" s="53" t="s">
        <v>16</v>
      </c>
      <c r="BO10" s="29" t="s">
        <v>3</v>
      </c>
      <c r="BP10" s="28" t="s">
        <v>13</v>
      </c>
      <c r="BQ10" s="28" t="s">
        <v>58</v>
      </c>
      <c r="BR10" s="28" t="s">
        <v>9</v>
      </c>
      <c r="BS10" s="28" t="s">
        <v>8</v>
      </c>
      <c r="BT10" s="28" t="s">
        <v>14</v>
      </c>
      <c r="BU10" s="28" t="s">
        <v>15</v>
      </c>
      <c r="BV10" s="28" t="s">
        <v>16</v>
      </c>
      <c r="BW10" s="119" t="s">
        <v>3</v>
      </c>
      <c r="BX10" s="120" t="s">
        <v>9</v>
      </c>
      <c r="BY10" s="28" t="s">
        <v>8</v>
      </c>
      <c r="BZ10" s="28" t="s">
        <v>89</v>
      </c>
      <c r="CA10" s="28" t="s">
        <v>15</v>
      </c>
      <c r="CB10" s="28" t="s">
        <v>16</v>
      </c>
    </row>
    <row r="11" spans="1:103" ht="26.25" customHeight="1" x14ac:dyDescent="0.2">
      <c r="A11" s="47">
        <v>1</v>
      </c>
      <c r="B11" s="31">
        <v>2</v>
      </c>
      <c r="C11" s="47">
        <v>3</v>
      </c>
      <c r="D11" s="47">
        <v>4</v>
      </c>
      <c r="E11" s="47">
        <v>5</v>
      </c>
      <c r="F11" s="47">
        <v>6</v>
      </c>
      <c r="G11" s="47">
        <v>7</v>
      </c>
      <c r="H11" s="47">
        <v>8</v>
      </c>
      <c r="I11" s="47">
        <v>9</v>
      </c>
      <c r="J11" s="47">
        <v>10</v>
      </c>
      <c r="K11" s="47">
        <v>5</v>
      </c>
      <c r="L11" s="47">
        <v>12</v>
      </c>
      <c r="M11" s="47">
        <v>13</v>
      </c>
      <c r="N11" s="47">
        <v>14</v>
      </c>
      <c r="O11" s="47">
        <v>15</v>
      </c>
      <c r="P11" s="47">
        <v>16</v>
      </c>
      <c r="Q11" s="47">
        <v>17</v>
      </c>
      <c r="R11" s="47">
        <v>6</v>
      </c>
      <c r="S11" s="47">
        <v>19</v>
      </c>
      <c r="T11" s="47">
        <v>20</v>
      </c>
      <c r="U11" s="47">
        <v>21</v>
      </c>
      <c r="V11" s="47">
        <v>22</v>
      </c>
      <c r="W11" s="47">
        <v>23</v>
      </c>
      <c r="X11" s="47">
        <v>24</v>
      </c>
      <c r="Y11" s="47">
        <v>25</v>
      </c>
      <c r="Z11" s="47">
        <v>26</v>
      </c>
      <c r="AA11" s="47">
        <v>7</v>
      </c>
      <c r="AB11" s="47">
        <v>28</v>
      </c>
      <c r="AC11" s="47">
        <v>29</v>
      </c>
      <c r="AD11" s="47">
        <v>30</v>
      </c>
      <c r="AE11" s="47">
        <v>31</v>
      </c>
      <c r="AF11" s="47">
        <v>32</v>
      </c>
      <c r="AG11" s="47">
        <v>33</v>
      </c>
      <c r="AH11" s="47">
        <v>34</v>
      </c>
      <c r="AI11" s="47">
        <v>8</v>
      </c>
      <c r="AJ11" s="47">
        <v>9</v>
      </c>
      <c r="AK11" s="47">
        <v>10</v>
      </c>
      <c r="AL11" s="47">
        <v>11</v>
      </c>
      <c r="AM11" s="47">
        <v>12</v>
      </c>
      <c r="AN11" s="47">
        <v>13</v>
      </c>
      <c r="AO11" s="47">
        <v>14</v>
      </c>
      <c r="AP11" s="47">
        <v>15</v>
      </c>
      <c r="AQ11" s="47">
        <v>16</v>
      </c>
      <c r="AR11" s="47">
        <v>17</v>
      </c>
      <c r="AS11" s="47">
        <v>18</v>
      </c>
      <c r="AT11" s="47">
        <v>19</v>
      </c>
      <c r="AU11" s="47">
        <v>20</v>
      </c>
      <c r="AV11" s="47">
        <v>21</v>
      </c>
      <c r="AW11" s="47">
        <v>22</v>
      </c>
      <c r="AX11" s="47">
        <v>23</v>
      </c>
      <c r="AY11" s="101">
        <v>24</v>
      </c>
      <c r="AZ11" s="101">
        <v>25</v>
      </c>
      <c r="BA11" s="101">
        <v>26</v>
      </c>
      <c r="BB11" s="101">
        <v>27</v>
      </c>
      <c r="BC11" s="101">
        <v>28</v>
      </c>
      <c r="BD11" s="101">
        <v>29</v>
      </c>
      <c r="BE11" s="101">
        <v>30</v>
      </c>
      <c r="BF11" s="101">
        <v>31</v>
      </c>
      <c r="BG11" s="49">
        <v>32</v>
      </c>
      <c r="BH11" s="49">
        <v>33</v>
      </c>
      <c r="BI11" s="49">
        <v>34</v>
      </c>
      <c r="BJ11" s="49">
        <v>35</v>
      </c>
      <c r="BK11" s="49">
        <v>36</v>
      </c>
      <c r="BL11" s="49">
        <v>37</v>
      </c>
      <c r="BM11" s="49">
        <v>38</v>
      </c>
      <c r="BN11" s="49">
        <v>39</v>
      </c>
      <c r="BO11" s="49">
        <v>40</v>
      </c>
      <c r="BP11" s="49">
        <v>41</v>
      </c>
      <c r="BQ11" s="49">
        <v>41</v>
      </c>
      <c r="BR11" s="49">
        <v>42</v>
      </c>
      <c r="BS11" s="49">
        <v>43</v>
      </c>
      <c r="BT11" s="49">
        <v>44</v>
      </c>
      <c r="BU11" s="108">
        <v>45</v>
      </c>
      <c r="BV11" s="49">
        <v>46</v>
      </c>
      <c r="BW11" s="111">
        <v>47</v>
      </c>
      <c r="BX11" s="108">
        <v>48</v>
      </c>
      <c r="BY11" s="108">
        <v>49</v>
      </c>
      <c r="BZ11" s="108">
        <v>50</v>
      </c>
      <c r="CA11" s="108">
        <v>51</v>
      </c>
      <c r="CB11" s="108">
        <v>52</v>
      </c>
    </row>
    <row r="12" spans="1:103" s="11" customFormat="1" ht="38.25" x14ac:dyDescent="0.2">
      <c r="A12" s="143" t="s">
        <v>83</v>
      </c>
      <c r="B12" s="31"/>
      <c r="C12" s="29" t="s">
        <v>6</v>
      </c>
      <c r="D12" s="39">
        <f>K12+R12+AA12+AI12+AR12+AY12+BG12+BO12+BW12</f>
        <v>2563482.2000000002</v>
      </c>
      <c r="E12" s="39" t="e">
        <f>E13+E14+#REF!+#REF!</f>
        <v>#REF!</v>
      </c>
      <c r="F12" s="39" t="e">
        <f>F13+F14+#REF!+#REF!</f>
        <v>#REF!</v>
      </c>
      <c r="G12" s="39" t="e">
        <f>G13+G14+#REF!+#REF!</f>
        <v>#REF!</v>
      </c>
      <c r="H12" s="39" t="e">
        <f>H13+H14+#REF!+#REF!</f>
        <v>#REF!</v>
      </c>
      <c r="I12" s="39" t="e">
        <f>I13+I14+#REF!+#REF!</f>
        <v>#REF!</v>
      </c>
      <c r="J12" s="39" t="e">
        <f>J13+J14+#REF!+#REF!</f>
        <v>#REF!</v>
      </c>
      <c r="K12" s="39">
        <v>229584.4</v>
      </c>
      <c r="L12" s="39">
        <f>L13+L14+L15</f>
        <v>32878</v>
      </c>
      <c r="M12" s="39">
        <f>M13+M14+M15+M16</f>
        <v>115207.2</v>
      </c>
      <c r="N12" s="39">
        <f>N13+N14+N15+N16</f>
        <v>49824.200000000004</v>
      </c>
      <c r="O12" s="39">
        <f>O13+O14+O15</f>
        <v>31442.2</v>
      </c>
      <c r="P12" s="39">
        <f t="shared" ref="P12" si="0">P13+P14+P15</f>
        <v>65.900000000000006</v>
      </c>
      <c r="Q12" s="39">
        <f>Q13+Q14+Q15</f>
        <v>167</v>
      </c>
      <c r="R12" s="39">
        <f>R13+R14+R15+R16</f>
        <v>467192.6999999999</v>
      </c>
      <c r="S12" s="40">
        <f t="shared" ref="S12:Z12" si="1">S13+S14+S15+S16</f>
        <v>213299.09999999998</v>
      </c>
      <c r="T12" s="40">
        <f t="shared" si="1"/>
        <v>0</v>
      </c>
      <c r="U12" s="40">
        <f t="shared" si="1"/>
        <v>130067.9</v>
      </c>
      <c r="V12" s="40">
        <f>V13+V14+V15+V16</f>
        <v>81444</v>
      </c>
      <c r="W12" s="40">
        <f t="shared" si="1"/>
        <v>42120.3</v>
      </c>
      <c r="X12" s="40">
        <f t="shared" si="1"/>
        <v>0</v>
      </c>
      <c r="Y12" s="40">
        <f t="shared" si="1"/>
        <v>98.5</v>
      </c>
      <c r="Z12" s="40">
        <f t="shared" si="1"/>
        <v>162.9</v>
      </c>
      <c r="AA12" s="40">
        <f>AA13+AA14+AA15+AA16</f>
        <v>337711.2</v>
      </c>
      <c r="AB12" s="40">
        <f>AB13+AB14+AB15</f>
        <v>57326.5</v>
      </c>
      <c r="AC12" s="40">
        <f>AC13+AC14+AC15+AC16</f>
        <v>199143.79999999996</v>
      </c>
      <c r="AD12" s="40">
        <f>AD13+AD14+AD15+AD16</f>
        <v>74511.200000000012</v>
      </c>
      <c r="AE12" s="40">
        <f>AE13+AE14+AE15</f>
        <v>7633.6</v>
      </c>
      <c r="AF12" s="40">
        <f t="shared" ref="AF12:AH12" si="2">AF13+AF14+AF15</f>
        <v>115.2</v>
      </c>
      <c r="AG12" s="40">
        <f t="shared" si="2"/>
        <v>0</v>
      </c>
      <c r="AH12" s="40">
        <f t="shared" si="2"/>
        <v>181.9</v>
      </c>
      <c r="AI12" s="39">
        <f>AJ12+AK12+AL12+AM12+AN12+AO12+AP12+AQ12</f>
        <v>354952.50000000006</v>
      </c>
      <c r="AJ12" s="39">
        <f t="shared" ref="AJ12:AQ12" si="3">AJ13+AJ14+AJ15</f>
        <v>1342.9</v>
      </c>
      <c r="AK12" s="39">
        <f>AK13+AK14+AK15</f>
        <v>205911.40000000002</v>
      </c>
      <c r="AL12" s="39">
        <f>AL13+AL14+AL15</f>
        <v>139921.20000000001</v>
      </c>
      <c r="AM12" s="39">
        <f t="shared" si="3"/>
        <v>7469.9000000000005</v>
      </c>
      <c r="AN12" s="39">
        <f t="shared" si="3"/>
        <v>115.2</v>
      </c>
      <c r="AO12" s="39">
        <f t="shared" si="3"/>
        <v>0</v>
      </c>
      <c r="AP12" s="39">
        <f t="shared" si="3"/>
        <v>0</v>
      </c>
      <c r="AQ12" s="39">
        <f t="shared" si="3"/>
        <v>191.9</v>
      </c>
      <c r="AR12" s="39">
        <f>AS12+AT12+AU12+AV12+AW12+AX12</f>
        <v>480890.20000000007</v>
      </c>
      <c r="AS12" s="39">
        <f t="shared" ref="AS12" si="4">AS13+AS14+AS15</f>
        <v>0</v>
      </c>
      <c r="AT12" s="39">
        <f>AT13+AT14+AT15+AT16</f>
        <v>313311.80000000005</v>
      </c>
      <c r="AU12" s="39">
        <f t="shared" ref="AU12:AX12" si="5">AU13+AU14+AU15+AU16</f>
        <v>163155.20000000001</v>
      </c>
      <c r="AV12" s="39">
        <f t="shared" si="5"/>
        <v>4238.6000000000004</v>
      </c>
      <c r="AW12" s="39">
        <f t="shared" si="5"/>
        <v>24.200000000000003</v>
      </c>
      <c r="AX12" s="39">
        <f t="shared" si="5"/>
        <v>160.4</v>
      </c>
      <c r="AY12" s="39">
        <f>AY17+AY39+AY57+AY72+AY81</f>
        <v>240481</v>
      </c>
      <c r="AZ12" s="39">
        <f t="shared" ref="AZ12" si="6">AZ13+AZ14+AZ15</f>
        <v>0</v>
      </c>
      <c r="BA12" s="39">
        <f>BA13+BA14+BA15+BA16</f>
        <v>16001</v>
      </c>
      <c r="BB12" s="39">
        <f>BB17+BB39+BB57+BB81</f>
        <v>115911.70000000001</v>
      </c>
      <c r="BC12" s="39">
        <f>BC17+BC39+BC57+BC72</f>
        <v>102242.59999999999</v>
      </c>
      <c r="BD12" s="39">
        <f>BD17+BD39+BD57</f>
        <v>6106.9</v>
      </c>
      <c r="BE12" s="39">
        <f t="shared" ref="BE12:BF12" si="7">BE13+BE14+BE15+BE16</f>
        <v>6.9</v>
      </c>
      <c r="BF12" s="39">
        <f t="shared" si="7"/>
        <v>211.9</v>
      </c>
      <c r="BG12" s="39">
        <f>BH12+BI12+BJ12+BK12+BL12+BM12+BN12</f>
        <v>210818.99999999997</v>
      </c>
      <c r="BH12" s="39">
        <f t="shared" ref="BH12:BJ12" si="8">BH13+BH14+BH15</f>
        <v>0</v>
      </c>
      <c r="BI12" s="39">
        <f t="shared" si="8"/>
        <v>39333.199999999997</v>
      </c>
      <c r="BJ12" s="39">
        <f t="shared" si="8"/>
        <v>71209.299999999988</v>
      </c>
      <c r="BK12" s="39">
        <f>BK13+BK14+BK15+BK16</f>
        <v>91693.799999999988</v>
      </c>
      <c r="BL12" s="39">
        <f t="shared" ref="BL12" si="9">BL13+BL14+BL15</f>
        <v>8357.5</v>
      </c>
      <c r="BM12" s="39">
        <f>BM13</f>
        <v>12.3</v>
      </c>
      <c r="BN12" s="51">
        <f>BN13</f>
        <v>212.9</v>
      </c>
      <c r="BO12" s="35">
        <f>BP12+BQ12+BR12+BS12+BT12+BU12+BV12</f>
        <v>122633.60000000001</v>
      </c>
      <c r="BP12" s="35">
        <f t="shared" ref="BP12:BR12" si="10">BP13+BP14+BP15</f>
        <v>0</v>
      </c>
      <c r="BQ12" s="35">
        <f t="shared" si="10"/>
        <v>0</v>
      </c>
      <c r="BR12" s="35">
        <f t="shared" si="10"/>
        <v>46337.000000000007</v>
      </c>
      <c r="BS12" s="35">
        <f>BS13+BS14+BS15</f>
        <v>68070.099999999991</v>
      </c>
      <c r="BT12" s="35">
        <f t="shared" ref="BT12:BV12" si="11">BT13+BT14+BT15</f>
        <v>8013</v>
      </c>
      <c r="BU12" s="35">
        <f t="shared" si="11"/>
        <v>11.4</v>
      </c>
      <c r="BV12" s="35">
        <f t="shared" si="11"/>
        <v>202.1</v>
      </c>
      <c r="BW12" s="115">
        <f>BX12+BY12+BZ12+CA12+CB12</f>
        <v>119217.60000000001</v>
      </c>
      <c r="BX12" s="35">
        <f>BX13+BX14</f>
        <v>46169.600000000006</v>
      </c>
      <c r="BY12" s="35">
        <f>BY13+BY14</f>
        <v>64808.1</v>
      </c>
      <c r="BZ12" s="35">
        <f>BZ13</f>
        <v>8026.4000000000005</v>
      </c>
      <c r="CA12" s="35">
        <v>11.4</v>
      </c>
      <c r="CB12" s="35">
        <f>CB13</f>
        <v>202.1</v>
      </c>
    </row>
    <row r="13" spans="1:103" s="12" customFormat="1" ht="40.5" customHeight="1" x14ac:dyDescent="0.2">
      <c r="A13" s="144"/>
      <c r="B13" s="31" t="s">
        <v>7</v>
      </c>
      <c r="C13" s="31" t="s">
        <v>7</v>
      </c>
      <c r="D13" s="48">
        <f>K13+R13+AA13+AI13+AR13+AY13+BG13+BO13+BW13</f>
        <v>1475451.9999999998</v>
      </c>
      <c r="E13" s="14" t="e">
        <f t="shared" ref="E13:J13" si="12">E18+E40+E57+E71+E73</f>
        <v>#REF!</v>
      </c>
      <c r="F13" s="14" t="e">
        <f t="shared" si="12"/>
        <v>#REF!</v>
      </c>
      <c r="G13" s="14" t="e">
        <f t="shared" si="12"/>
        <v>#REF!</v>
      </c>
      <c r="H13" s="14" t="e">
        <f t="shared" si="12"/>
        <v>#REF!</v>
      </c>
      <c r="I13" s="14" t="e">
        <f t="shared" si="12"/>
        <v>#REF!</v>
      </c>
      <c r="J13" s="14" t="e">
        <f t="shared" si="12"/>
        <v>#REF!</v>
      </c>
      <c r="K13" s="14">
        <v>182358.5</v>
      </c>
      <c r="L13" s="14">
        <f>L18+L40+L57+L73</f>
        <v>13597.4</v>
      </c>
      <c r="M13" s="14">
        <f>M18+M40+M57+M83+AP18</f>
        <v>99716.4</v>
      </c>
      <c r="N13" s="14">
        <f>N18+N40+N57+N73+N83</f>
        <v>37369.5</v>
      </c>
      <c r="O13" s="14">
        <f>O18+O40+O57+O73+O81</f>
        <v>31442.2</v>
      </c>
      <c r="P13" s="14">
        <f>P18+P40+P57+P73</f>
        <v>65.900000000000006</v>
      </c>
      <c r="Q13" s="14">
        <f>Q18+Q40+Q57+Q73</f>
        <v>167</v>
      </c>
      <c r="R13" s="14">
        <f>S13+T13+U13+V13+W13+X13+Y13+Z13</f>
        <v>258702.69999999998</v>
      </c>
      <c r="S13" s="32">
        <f>S18+S40+S57+S73+S81</f>
        <v>77906.3</v>
      </c>
      <c r="T13" s="32">
        <v>0</v>
      </c>
      <c r="U13" s="32">
        <f>U18+U40+U57+U81</f>
        <v>86764.1</v>
      </c>
      <c r="V13" s="32">
        <f>V18+V40+V57+V73</f>
        <v>51650.599999999991</v>
      </c>
      <c r="W13" s="32">
        <f>W40+W57+W73+W83+W18</f>
        <v>42120.3</v>
      </c>
      <c r="X13" s="32">
        <v>0</v>
      </c>
      <c r="Y13" s="32">
        <f>Y40+Y57</f>
        <v>98.5</v>
      </c>
      <c r="Z13" s="32">
        <f>Z40+Z57</f>
        <v>162.9</v>
      </c>
      <c r="AA13" s="32">
        <v>216648.2</v>
      </c>
      <c r="AB13" s="14">
        <f>AB18+AB40+AB57+AB73</f>
        <v>33158.199999999997</v>
      </c>
      <c r="AC13" s="32">
        <f>AC18+AC40+AC57+AC73+AC81</f>
        <v>135320.69999999998</v>
      </c>
      <c r="AD13" s="32">
        <f>AD18+AD40+AD73+AD83+AM68+AD58</f>
        <v>41439.600000000006</v>
      </c>
      <c r="AE13" s="14">
        <f>AE18+AE40+AE57+AE73+AE81</f>
        <v>7633.6</v>
      </c>
      <c r="AF13" s="14">
        <f>AF18+AF40+AF57+AF73</f>
        <v>115.2</v>
      </c>
      <c r="AG13" s="14">
        <f>AG18+AG40+AG57+AG73</f>
        <v>0</v>
      </c>
      <c r="AH13" s="14">
        <f>AH18+AH40+AH57+AH73</f>
        <v>181.9</v>
      </c>
      <c r="AI13" s="14">
        <f>AJ13+AK13+AL13+AM13+AN13+AO13+AP13+AQ13</f>
        <v>142512</v>
      </c>
      <c r="AJ13" s="14">
        <f>AJ18+AJ40+AJ57+AJ73</f>
        <v>1342.9</v>
      </c>
      <c r="AK13" s="14">
        <f>AK18+AK40+AK57+AK73+AK81</f>
        <v>62453.1</v>
      </c>
      <c r="AL13" s="14">
        <f>AL18+AL40+AL57+AL73+AL81</f>
        <v>70939</v>
      </c>
      <c r="AM13" s="14">
        <f>AM18+AM40+AM57+AM73+AM81</f>
        <v>7469.9000000000005</v>
      </c>
      <c r="AN13" s="14">
        <f>AN18+AN40+AN57+AN73</f>
        <v>115.2</v>
      </c>
      <c r="AO13" s="14">
        <f>AO18+AO40+AO57+AO73</f>
        <v>0</v>
      </c>
      <c r="AP13" s="14">
        <f>AP18+AP40+AP57+AP73</f>
        <v>0</v>
      </c>
      <c r="AQ13" s="14">
        <f>AQ18+AQ40+AQ57+AQ73</f>
        <v>191.9</v>
      </c>
      <c r="AR13" s="45">
        <f>AS13+AT13+AU13+AV13+AW13+AX13</f>
        <v>203231.80000000002</v>
      </c>
      <c r="AS13" s="45">
        <f>AS18+AS40+AS57+AS73</f>
        <v>0</v>
      </c>
      <c r="AT13" s="45">
        <f>AT18+AT40+AT58+AT73+AT83</f>
        <v>112327.70000000001</v>
      </c>
      <c r="AU13" s="45">
        <f>AU18+AU40+AU58+AU73+AU83</f>
        <v>86480.9</v>
      </c>
      <c r="AV13" s="45">
        <f>AV18+AV40+AV57+AV73+AV81</f>
        <v>4238.6000000000004</v>
      </c>
      <c r="AW13" s="45">
        <f>AW18+AW40+AW57+AW73</f>
        <v>24.200000000000003</v>
      </c>
      <c r="AX13" s="45">
        <f>AX18+AX40+AX57+AX73</f>
        <v>160.4</v>
      </c>
      <c r="AY13" s="102">
        <f t="shared" ref="AY13:AY16" si="13">AZ13+BA13+BB13+BC13+BD13+BE13+BF13</f>
        <v>115838.39999999998</v>
      </c>
      <c r="AZ13" s="102">
        <f>AZ18+AZ40+AZ57+AZ73</f>
        <v>0</v>
      </c>
      <c r="BA13" s="102">
        <f>BA18+BA40+BA57+BA73</f>
        <v>0</v>
      </c>
      <c r="BB13" s="102">
        <f>BB29+BB49+BB51+BB60+BB61+BB64+BB65+BB83</f>
        <v>60292.399999999994</v>
      </c>
      <c r="BC13" s="102">
        <f>BC18+BC40+BC58+BC73</f>
        <v>49220.3</v>
      </c>
      <c r="BD13" s="102">
        <v>6106.9</v>
      </c>
      <c r="BE13" s="102">
        <f>BE18+BE40+BE57+BE73</f>
        <v>6.9</v>
      </c>
      <c r="BF13" s="102">
        <f>BF18+BF40+BF57+BF73</f>
        <v>211.9</v>
      </c>
      <c r="BG13" s="48">
        <f t="shared" ref="BG13:BG16" si="14">BH13+BI13+BJ13+BK13+BL13+BM13+BN13</f>
        <v>126495.39999999998</v>
      </c>
      <c r="BH13" s="48">
        <f>BH18+BH40+BH57+BH73</f>
        <v>0</v>
      </c>
      <c r="BI13" s="48">
        <f>BI18+BI40+BI57+BI73</f>
        <v>0</v>
      </c>
      <c r="BJ13" s="48">
        <f>BJ18+BJ40+BJ57+BJ73+BJ81</f>
        <v>48375.299999999996</v>
      </c>
      <c r="BK13" s="48">
        <f>BK18+BK40+BK57+BK73+BK81</f>
        <v>69537.399999999994</v>
      </c>
      <c r="BL13" s="48">
        <f>BL18+BL40+BL57+BL73+BL81</f>
        <v>8357.5</v>
      </c>
      <c r="BM13" s="48">
        <f>11.4+BM40</f>
        <v>12.3</v>
      </c>
      <c r="BN13" s="50">
        <f>BN40+BN58</f>
        <v>212.9</v>
      </c>
      <c r="BO13" s="33">
        <f>BP13+BQ13+BR13+BS13+BT13+BU13+BV13</f>
        <v>114566.1</v>
      </c>
      <c r="BP13" s="33">
        <f>BP18+BP40+BP57+BP73</f>
        <v>0</v>
      </c>
      <c r="BQ13" s="33">
        <f>BQ18+BQ40+BQ57+BQ73</f>
        <v>0</v>
      </c>
      <c r="BR13" s="33">
        <f>BR18+BR40+BR57+BR73+BR81</f>
        <v>45988.200000000004</v>
      </c>
      <c r="BS13" s="33">
        <f>BS18+BS40+BS57+BS73+BS81</f>
        <v>60351.399999999994</v>
      </c>
      <c r="BT13" s="33">
        <f>BT18+BT40+BT57+BT73+BT81</f>
        <v>8013</v>
      </c>
      <c r="BU13" s="33">
        <f>BU18+BU40+BU57+BU73</f>
        <v>11.4</v>
      </c>
      <c r="BV13" s="33">
        <f>BV18+BV40+BV57+BV73</f>
        <v>202.1</v>
      </c>
      <c r="BW13" s="33">
        <f>BX13+BY13+BZ13+CA13+CB13</f>
        <v>115098.9</v>
      </c>
      <c r="BX13" s="33">
        <f>BX18+BX40+BX58+BX83</f>
        <v>45820.800000000003</v>
      </c>
      <c r="BY13" s="33">
        <f>BY18+BY40+BY58+BY59+BY73+BY81</f>
        <v>61038.2</v>
      </c>
      <c r="BZ13" s="33">
        <f>BZ17+BZ57</f>
        <v>8026.4000000000005</v>
      </c>
      <c r="CA13" s="33">
        <v>11.4</v>
      </c>
      <c r="CB13" s="33">
        <f>CB58</f>
        <v>202.1</v>
      </c>
    </row>
    <row r="14" spans="1:103" s="12" customFormat="1" ht="66.75" customHeight="1" x14ac:dyDescent="0.2">
      <c r="A14" s="144"/>
      <c r="B14" s="31" t="s">
        <v>10</v>
      </c>
      <c r="C14" s="31" t="s">
        <v>10</v>
      </c>
      <c r="D14" s="48">
        <f>K14+R14+AA14+AI14+AR14+AY14+BG14+BO14+BW14</f>
        <v>670627.49999999988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/>
      <c r="I14" s="14"/>
      <c r="J14" s="14"/>
      <c r="K14" s="14">
        <f t="shared" ref="K14:K29" si="15">L14+M14+N14+O14+P14+Q14</f>
        <v>36096.5</v>
      </c>
      <c r="L14" s="14">
        <f t="shared" ref="L14:M14" si="16">L41</f>
        <v>19280.599999999999</v>
      </c>
      <c r="M14" s="14">
        <f t="shared" si="16"/>
        <v>15328.5</v>
      </c>
      <c r="N14" s="14">
        <f>N41</f>
        <v>1487.4</v>
      </c>
      <c r="O14" s="14">
        <f t="shared" ref="O14:BF14" si="17">O41</f>
        <v>0</v>
      </c>
      <c r="P14" s="14">
        <f t="shared" si="17"/>
        <v>0</v>
      </c>
      <c r="Q14" s="14">
        <f t="shared" si="17"/>
        <v>0</v>
      </c>
      <c r="R14" s="14">
        <f>S14+T14+U14+V14+W14+X14+Y14+Z14</f>
        <v>143741.09999999998</v>
      </c>
      <c r="S14" s="32">
        <f>S41</f>
        <v>135392.79999999999</v>
      </c>
      <c r="T14" s="32">
        <v>0</v>
      </c>
      <c r="U14" s="32">
        <f>U41</f>
        <v>6390.9000000000005</v>
      </c>
      <c r="V14" s="32">
        <f>V41+V75</f>
        <v>1957.3999999999999</v>
      </c>
      <c r="W14" s="32">
        <v>0</v>
      </c>
      <c r="X14" s="32">
        <v>0</v>
      </c>
      <c r="Y14" s="32">
        <v>0</v>
      </c>
      <c r="Z14" s="32">
        <v>0</v>
      </c>
      <c r="AA14" s="32">
        <f>AC14+AD14+AB14</f>
        <v>58887.099999999991</v>
      </c>
      <c r="AB14" s="14">
        <f t="shared" si="17"/>
        <v>24168.3</v>
      </c>
      <c r="AC14" s="32">
        <f t="shared" si="17"/>
        <v>30458.899999999998</v>
      </c>
      <c r="AD14" s="32">
        <f>AD41</f>
        <v>4259.8999999999996</v>
      </c>
      <c r="AE14" s="14">
        <f t="shared" si="17"/>
        <v>0</v>
      </c>
      <c r="AF14" s="14">
        <f t="shared" si="17"/>
        <v>0</v>
      </c>
      <c r="AG14" s="14">
        <f t="shared" si="17"/>
        <v>0</v>
      </c>
      <c r="AH14" s="14">
        <f t="shared" si="17"/>
        <v>0</v>
      </c>
      <c r="AI14" s="14">
        <f>AK14+AL14+AJ14</f>
        <v>106474.90000000001</v>
      </c>
      <c r="AJ14" s="14">
        <f t="shared" si="17"/>
        <v>0</v>
      </c>
      <c r="AK14" s="14">
        <f>AK41</f>
        <v>81929.100000000006</v>
      </c>
      <c r="AL14" s="14">
        <f>AL41</f>
        <v>24545.8</v>
      </c>
      <c r="AM14" s="14">
        <f t="shared" si="17"/>
        <v>0</v>
      </c>
      <c r="AN14" s="14">
        <f t="shared" si="17"/>
        <v>0</v>
      </c>
      <c r="AO14" s="14">
        <f t="shared" si="17"/>
        <v>0</v>
      </c>
      <c r="AP14" s="14">
        <f t="shared" si="17"/>
        <v>0</v>
      </c>
      <c r="AQ14" s="14">
        <f t="shared" si="17"/>
        <v>0</v>
      </c>
      <c r="AR14" s="45">
        <f t="shared" si="17"/>
        <v>238789.9</v>
      </c>
      <c r="AS14" s="45">
        <f t="shared" si="17"/>
        <v>0</v>
      </c>
      <c r="AT14" s="45">
        <f>AT41</f>
        <v>200399.19999999998</v>
      </c>
      <c r="AU14" s="45">
        <f t="shared" si="17"/>
        <v>38390.700000000004</v>
      </c>
      <c r="AV14" s="45">
        <f t="shared" si="17"/>
        <v>0</v>
      </c>
      <c r="AW14" s="45">
        <f t="shared" si="17"/>
        <v>0</v>
      </c>
      <c r="AX14" s="45">
        <f t="shared" si="17"/>
        <v>0</v>
      </c>
      <c r="AY14" s="102">
        <f t="shared" si="13"/>
        <v>75438.600000000006</v>
      </c>
      <c r="AZ14" s="102">
        <f t="shared" si="17"/>
        <v>0</v>
      </c>
      <c r="BA14" s="102">
        <f t="shared" si="17"/>
        <v>0</v>
      </c>
      <c r="BB14" s="102">
        <f>BB48+BB52</f>
        <v>45268</v>
      </c>
      <c r="BC14" s="102">
        <f t="shared" si="17"/>
        <v>30170.6</v>
      </c>
      <c r="BD14" s="102">
        <f t="shared" si="17"/>
        <v>0</v>
      </c>
      <c r="BE14" s="102">
        <f t="shared" si="17"/>
        <v>0</v>
      </c>
      <c r="BF14" s="102">
        <f t="shared" si="17"/>
        <v>0</v>
      </c>
      <c r="BG14" s="48">
        <f t="shared" si="14"/>
        <v>3050</v>
      </c>
      <c r="BH14" s="48">
        <f t="shared" ref="BH14:BN14" si="18">BH41</f>
        <v>0</v>
      </c>
      <c r="BI14" s="48">
        <f t="shared" si="18"/>
        <v>0</v>
      </c>
      <c r="BJ14" s="48">
        <f t="shared" si="18"/>
        <v>0</v>
      </c>
      <c r="BK14" s="48">
        <f t="shared" si="18"/>
        <v>3050</v>
      </c>
      <c r="BL14" s="48">
        <f t="shared" si="18"/>
        <v>0</v>
      </c>
      <c r="BM14" s="48">
        <f t="shared" si="18"/>
        <v>0</v>
      </c>
      <c r="BN14" s="50">
        <f t="shared" si="18"/>
        <v>0</v>
      </c>
      <c r="BO14" s="33">
        <f>BP14+BQ14+BR14+BS14+BT14+BU14+BV14</f>
        <v>4030.7000000000003</v>
      </c>
      <c r="BP14" s="33">
        <f t="shared" ref="BP14:BV14" si="19">BP41</f>
        <v>0</v>
      </c>
      <c r="BQ14" s="33">
        <f t="shared" si="19"/>
        <v>0</v>
      </c>
      <c r="BR14" s="33">
        <f>BR41</f>
        <v>348.8</v>
      </c>
      <c r="BS14" s="33">
        <f t="shared" si="19"/>
        <v>3681.9</v>
      </c>
      <c r="BT14" s="33">
        <f t="shared" si="19"/>
        <v>0</v>
      </c>
      <c r="BU14" s="33">
        <f t="shared" si="19"/>
        <v>0</v>
      </c>
      <c r="BV14" s="33">
        <f t="shared" si="19"/>
        <v>0</v>
      </c>
      <c r="BW14" s="33">
        <f>BX14+BY14+BZ14+CA14+CB14</f>
        <v>4118.7</v>
      </c>
      <c r="BX14" s="33">
        <f>BX41</f>
        <v>348.8</v>
      </c>
      <c r="BY14" s="33">
        <f>BY39</f>
        <v>3769.9</v>
      </c>
      <c r="BZ14" s="33">
        <v>0</v>
      </c>
      <c r="CA14" s="33">
        <v>0</v>
      </c>
      <c r="CB14" s="33">
        <v>0</v>
      </c>
    </row>
    <row r="15" spans="1:103" s="12" customFormat="1" ht="46.5" customHeight="1" x14ac:dyDescent="0.2">
      <c r="A15" s="144"/>
      <c r="B15" s="31" t="s">
        <v>17</v>
      </c>
      <c r="C15" s="31" t="s">
        <v>17</v>
      </c>
      <c r="D15" s="48">
        <f>K15+R15+AA15+AI15+AR15+AY15+BG15+BO15</f>
        <v>381955.8</v>
      </c>
      <c r="E15" s="14"/>
      <c r="F15" s="14"/>
      <c r="G15" s="14"/>
      <c r="H15" s="33"/>
      <c r="I15" s="33"/>
      <c r="J15" s="33"/>
      <c r="K15" s="14">
        <f>K19</f>
        <v>10337</v>
      </c>
      <c r="L15" s="14">
        <f t="shared" ref="L15:M15" si="20">L19</f>
        <v>0</v>
      </c>
      <c r="M15" s="14">
        <f t="shared" si="20"/>
        <v>0</v>
      </c>
      <c r="N15" s="14">
        <f>N19</f>
        <v>10337</v>
      </c>
      <c r="O15" s="14">
        <f t="shared" ref="O15:BA15" si="21">O19</f>
        <v>0</v>
      </c>
      <c r="P15" s="14">
        <f t="shared" si="21"/>
        <v>0</v>
      </c>
      <c r="Q15" s="14">
        <f t="shared" si="21"/>
        <v>0</v>
      </c>
      <c r="R15" s="14">
        <f>S15+T15+U15+V15+W15+X15+Y15+Z15</f>
        <v>30176.3</v>
      </c>
      <c r="S15" s="32">
        <v>0</v>
      </c>
      <c r="T15" s="32">
        <v>0</v>
      </c>
      <c r="U15" s="32">
        <f>U19+U42</f>
        <v>2374.8000000000002</v>
      </c>
      <c r="V15" s="32">
        <f>V19+V42+V84</f>
        <v>27801.5</v>
      </c>
      <c r="W15" s="32">
        <v>0</v>
      </c>
      <c r="X15" s="32">
        <v>0</v>
      </c>
      <c r="Y15" s="32">
        <v>0</v>
      </c>
      <c r="Z15" s="32">
        <v>0</v>
      </c>
      <c r="AA15" s="32">
        <f>AD15+AC15</f>
        <v>62094</v>
      </c>
      <c r="AB15" s="14">
        <f t="shared" si="21"/>
        <v>0</v>
      </c>
      <c r="AC15" s="32">
        <f>AC19+AC42</f>
        <v>33282.400000000001</v>
      </c>
      <c r="AD15" s="32">
        <f>AD19+AD42+AD59</f>
        <v>28811.600000000002</v>
      </c>
      <c r="AE15" s="14">
        <f t="shared" si="21"/>
        <v>0</v>
      </c>
      <c r="AF15" s="14">
        <f t="shared" si="21"/>
        <v>0</v>
      </c>
      <c r="AG15" s="14">
        <f t="shared" si="21"/>
        <v>0</v>
      </c>
      <c r="AH15" s="14">
        <f t="shared" si="21"/>
        <v>0</v>
      </c>
      <c r="AI15" s="14">
        <f>AI19+AI42</f>
        <v>105965.59999999999</v>
      </c>
      <c r="AJ15" s="14">
        <f t="shared" si="21"/>
        <v>0</v>
      </c>
      <c r="AK15" s="14">
        <f>AK19+AK42+AK59+AK84</f>
        <v>61529.2</v>
      </c>
      <c r="AL15" s="14">
        <f>AL19+AL42</f>
        <v>44436.399999999994</v>
      </c>
      <c r="AM15" s="14">
        <f t="shared" si="21"/>
        <v>0</v>
      </c>
      <c r="AN15" s="14">
        <f t="shared" si="21"/>
        <v>0</v>
      </c>
      <c r="AO15" s="14">
        <f t="shared" si="21"/>
        <v>0</v>
      </c>
      <c r="AP15" s="14">
        <f t="shared" si="21"/>
        <v>0</v>
      </c>
      <c r="AQ15" s="14">
        <f t="shared" si="21"/>
        <v>0</v>
      </c>
      <c r="AR15" s="45">
        <f>AR19+AR42+AR59</f>
        <v>38868.5</v>
      </c>
      <c r="AS15" s="45">
        <f t="shared" si="21"/>
        <v>0</v>
      </c>
      <c r="AT15" s="45">
        <f>AT19+AT42+AT59</f>
        <v>584.9</v>
      </c>
      <c r="AU15" s="45">
        <f>AU19+AU42+AU59</f>
        <v>38283.599999999999</v>
      </c>
      <c r="AV15" s="45">
        <f>AV19+AV42</f>
        <v>0</v>
      </c>
      <c r="AW15" s="45">
        <f t="shared" si="21"/>
        <v>0</v>
      </c>
      <c r="AX15" s="45">
        <f t="shared" si="21"/>
        <v>0</v>
      </c>
      <c r="AY15" s="102">
        <f t="shared" si="13"/>
        <v>49204</v>
      </c>
      <c r="AZ15" s="102">
        <f t="shared" si="21"/>
        <v>0</v>
      </c>
      <c r="BA15" s="102">
        <f t="shared" si="21"/>
        <v>16001</v>
      </c>
      <c r="BB15" s="102">
        <f>BB19+BB42</f>
        <v>10351.299999999999</v>
      </c>
      <c r="BC15" s="102">
        <f>BC19+BC42</f>
        <v>22851.7</v>
      </c>
      <c r="BD15" s="102">
        <f>BD19+BD42</f>
        <v>0</v>
      </c>
      <c r="BE15" s="102">
        <f>BE19+BE42</f>
        <v>0</v>
      </c>
      <c r="BF15" s="102">
        <f>BF19+BF42</f>
        <v>0</v>
      </c>
      <c r="BG15" s="48">
        <f t="shared" si="14"/>
        <v>81273.600000000006</v>
      </c>
      <c r="BH15" s="48">
        <f t="shared" ref="BH15:BI15" si="22">BH19</f>
        <v>0</v>
      </c>
      <c r="BI15" s="48">
        <f t="shared" si="22"/>
        <v>39333.199999999997</v>
      </c>
      <c r="BJ15" s="48">
        <f>BJ19+BJ42</f>
        <v>22834</v>
      </c>
      <c r="BK15" s="93">
        <f>BK19+BK42</f>
        <v>19106.400000000001</v>
      </c>
      <c r="BL15" s="93">
        <f>BL19+BL42</f>
        <v>0</v>
      </c>
      <c r="BM15" s="93">
        <f>BM19+BM42</f>
        <v>0</v>
      </c>
      <c r="BN15" s="93">
        <f>BN19+BN42</f>
        <v>0</v>
      </c>
      <c r="BO15" s="33">
        <f>BP15+BQ15+BR15+BS15+BT15+BU15+BV15</f>
        <v>4036.8</v>
      </c>
      <c r="BP15" s="33">
        <f t="shared" ref="BP15:BQ15" si="23">BP19</f>
        <v>0</v>
      </c>
      <c r="BQ15" s="33">
        <f t="shared" si="23"/>
        <v>0</v>
      </c>
      <c r="BR15" s="33">
        <f>BR19+BR42</f>
        <v>0</v>
      </c>
      <c r="BS15" s="33">
        <f>BS19+BS42</f>
        <v>4036.8</v>
      </c>
      <c r="BT15" s="33">
        <f>BT19+BT42</f>
        <v>0</v>
      </c>
      <c r="BU15" s="33">
        <f>BU19+BU42</f>
        <v>0</v>
      </c>
      <c r="BV15" s="33">
        <f>BV19+BV42</f>
        <v>0</v>
      </c>
      <c r="BW15" s="33">
        <f>BX15+BY15+BZ15+CA15+CB15</f>
        <v>0</v>
      </c>
      <c r="BX15" s="33">
        <v>0</v>
      </c>
      <c r="BY15" s="33">
        <v>0</v>
      </c>
      <c r="BZ15" s="33">
        <v>0</v>
      </c>
      <c r="CA15" s="33">
        <v>0</v>
      </c>
      <c r="CB15" s="33">
        <v>0</v>
      </c>
    </row>
    <row r="16" spans="1:103" s="12" customFormat="1" ht="47.25" customHeight="1" x14ac:dyDescent="0.2">
      <c r="A16" s="152"/>
      <c r="B16" s="31" t="s">
        <v>48</v>
      </c>
      <c r="C16" s="31" t="s">
        <v>48</v>
      </c>
      <c r="D16" s="48">
        <f>K16+R16+AA16</f>
        <v>35447</v>
      </c>
      <c r="E16" s="14"/>
      <c r="F16" s="14"/>
      <c r="G16" s="14"/>
      <c r="H16" s="33"/>
      <c r="I16" s="33"/>
      <c r="J16" s="33"/>
      <c r="K16" s="14">
        <v>792.5</v>
      </c>
      <c r="L16" s="14">
        <v>0</v>
      </c>
      <c r="M16" s="14">
        <f>M89</f>
        <v>162.30000000000001</v>
      </c>
      <c r="N16" s="14">
        <f>N89+N79</f>
        <v>630.29999999999995</v>
      </c>
      <c r="O16" s="14">
        <v>0</v>
      </c>
      <c r="P16" s="14">
        <v>0</v>
      </c>
      <c r="Q16" s="14">
        <v>0</v>
      </c>
      <c r="R16" s="14">
        <f>U16+V16</f>
        <v>34572.6</v>
      </c>
      <c r="S16" s="32">
        <v>0</v>
      </c>
      <c r="T16" s="32">
        <v>0</v>
      </c>
      <c r="U16" s="32">
        <f>U37</f>
        <v>34538.1</v>
      </c>
      <c r="V16" s="32">
        <f>V37</f>
        <v>34.5</v>
      </c>
      <c r="W16" s="32">
        <v>0</v>
      </c>
      <c r="X16" s="32">
        <v>0</v>
      </c>
      <c r="Y16" s="32">
        <v>0</v>
      </c>
      <c r="Z16" s="32">
        <v>0</v>
      </c>
      <c r="AA16" s="32">
        <f>AA37</f>
        <v>81.899999999999991</v>
      </c>
      <c r="AB16" s="14">
        <v>0</v>
      </c>
      <c r="AC16" s="32">
        <f>AC37</f>
        <v>81.8</v>
      </c>
      <c r="AD16" s="32">
        <f>AD37</f>
        <v>0.1</v>
      </c>
      <c r="AE16" s="14">
        <v>0</v>
      </c>
      <c r="AF16" s="14">
        <v>0</v>
      </c>
      <c r="AG16" s="14">
        <v>0</v>
      </c>
      <c r="AH16" s="14">
        <v>0</v>
      </c>
      <c r="AI16" s="14">
        <v>0</v>
      </c>
      <c r="AJ16" s="14">
        <v>0</v>
      </c>
      <c r="AK16" s="14">
        <v>0</v>
      </c>
      <c r="AL16" s="14">
        <v>0</v>
      </c>
      <c r="AM16" s="14">
        <v>0</v>
      </c>
      <c r="AN16" s="14">
        <v>0</v>
      </c>
      <c r="AO16" s="14">
        <v>0</v>
      </c>
      <c r="AP16" s="14">
        <v>0</v>
      </c>
      <c r="AQ16" s="14">
        <v>0</v>
      </c>
      <c r="AR16" s="46">
        <v>0</v>
      </c>
      <c r="AS16" s="46">
        <v>0</v>
      </c>
      <c r="AT16" s="46">
        <v>0</v>
      </c>
      <c r="AU16" s="46">
        <v>0</v>
      </c>
      <c r="AV16" s="46">
        <v>0</v>
      </c>
      <c r="AW16" s="46">
        <v>0</v>
      </c>
      <c r="AX16" s="46">
        <v>0</v>
      </c>
      <c r="AY16" s="102">
        <f t="shared" si="13"/>
        <v>0</v>
      </c>
      <c r="AZ16" s="102">
        <v>0</v>
      </c>
      <c r="BA16" s="102">
        <v>0</v>
      </c>
      <c r="BB16" s="102">
        <v>0</v>
      </c>
      <c r="BC16" s="102">
        <v>0</v>
      </c>
      <c r="BD16" s="102">
        <v>0</v>
      </c>
      <c r="BE16" s="102">
        <v>0</v>
      </c>
      <c r="BF16" s="102">
        <v>0</v>
      </c>
      <c r="BG16" s="48">
        <f t="shared" si="14"/>
        <v>0</v>
      </c>
      <c r="BH16" s="48">
        <v>0</v>
      </c>
      <c r="BI16" s="48">
        <v>0</v>
      </c>
      <c r="BJ16" s="48">
        <v>0</v>
      </c>
      <c r="BK16" s="48">
        <v>0</v>
      </c>
      <c r="BL16" s="48">
        <v>0</v>
      </c>
      <c r="BM16" s="48">
        <v>0</v>
      </c>
      <c r="BN16" s="50">
        <v>0</v>
      </c>
      <c r="BO16" s="33">
        <f>BP16+BQ16+BR16+BS16+BT16+BU16+BV16</f>
        <v>0</v>
      </c>
      <c r="BP16" s="33">
        <v>0</v>
      </c>
      <c r="BQ16" s="33">
        <v>0</v>
      </c>
      <c r="BR16" s="33">
        <v>0</v>
      </c>
      <c r="BS16" s="33">
        <v>0</v>
      </c>
      <c r="BT16" s="33">
        <v>0</v>
      </c>
      <c r="BU16" s="33">
        <v>0</v>
      </c>
      <c r="BV16" s="33">
        <v>0</v>
      </c>
      <c r="BW16" s="33">
        <v>0</v>
      </c>
      <c r="BX16" s="33">
        <v>0</v>
      </c>
      <c r="BY16" s="33">
        <v>0</v>
      </c>
      <c r="BZ16" s="33">
        <v>0</v>
      </c>
      <c r="CA16" s="33">
        <v>0</v>
      </c>
      <c r="CB16" s="33">
        <v>0</v>
      </c>
    </row>
    <row r="17" spans="1:80" s="6" customFormat="1" ht="42.75" customHeight="1" x14ac:dyDescent="0.2">
      <c r="A17" s="143" t="s">
        <v>29</v>
      </c>
      <c r="B17" s="29"/>
      <c r="C17" s="41" t="s">
        <v>6</v>
      </c>
      <c r="D17" s="39">
        <f>K17+R17+AA17+AI17+AR17+AY17+BG17+BO17+BW17</f>
        <v>833152.70000000007</v>
      </c>
      <c r="E17" s="40" t="e">
        <f>E18+#REF!</f>
        <v>#REF!</v>
      </c>
      <c r="F17" s="40" t="e">
        <f>F18+#REF!</f>
        <v>#REF!</v>
      </c>
      <c r="G17" s="40" t="e">
        <f>G18+#REF!</f>
        <v>#REF!</v>
      </c>
      <c r="H17" s="40"/>
      <c r="I17" s="40"/>
      <c r="J17" s="40"/>
      <c r="K17" s="39">
        <f t="shared" si="15"/>
        <v>24534.6</v>
      </c>
      <c r="L17" s="40">
        <f>L18</f>
        <v>0</v>
      </c>
      <c r="M17" s="40">
        <f>M18</f>
        <v>2998</v>
      </c>
      <c r="N17" s="40">
        <f>N18+N19</f>
        <v>21536.6</v>
      </c>
      <c r="O17" s="40">
        <f>O18</f>
        <v>0</v>
      </c>
      <c r="P17" s="40"/>
      <c r="Q17" s="40"/>
      <c r="R17" s="40">
        <f>S17+T17+U17+V17+W17+Y17+Z17+X17</f>
        <v>120448.19999999998</v>
      </c>
      <c r="S17" s="40">
        <f t="shared" ref="S17:Y17" si="24">S18+S19</f>
        <v>0</v>
      </c>
      <c r="T17" s="40">
        <f t="shared" si="24"/>
        <v>0</v>
      </c>
      <c r="U17" s="40">
        <f>U18+U19+U20</f>
        <v>69892.299999999988</v>
      </c>
      <c r="V17" s="40">
        <f>V18+V19+V20</f>
        <v>50505.9</v>
      </c>
      <c r="W17" s="40">
        <f t="shared" si="24"/>
        <v>50</v>
      </c>
      <c r="X17" s="40">
        <f t="shared" si="24"/>
        <v>0</v>
      </c>
      <c r="Y17" s="40">
        <f t="shared" si="24"/>
        <v>0</v>
      </c>
      <c r="Z17" s="40">
        <v>0</v>
      </c>
      <c r="AA17" s="40">
        <f>AB17+AC17+AD17+AE17+AF17+AG17+AH17</f>
        <v>93754.400000000009</v>
      </c>
      <c r="AB17" s="40">
        <f t="shared" ref="AB17:AH17" si="25">AB18+AB19</f>
        <v>0</v>
      </c>
      <c r="AC17" s="40">
        <f>AC18+AC19+AC20</f>
        <v>48876.200000000004</v>
      </c>
      <c r="AD17" s="40">
        <f>AD18+AD19+AD20</f>
        <v>44578.200000000004</v>
      </c>
      <c r="AE17" s="40">
        <f t="shared" si="25"/>
        <v>300</v>
      </c>
      <c r="AF17" s="40">
        <f t="shared" si="25"/>
        <v>0</v>
      </c>
      <c r="AG17" s="40">
        <f t="shared" si="25"/>
        <v>0</v>
      </c>
      <c r="AH17" s="40">
        <f t="shared" si="25"/>
        <v>0</v>
      </c>
      <c r="AI17" s="40">
        <f>AJ17+AK17+AL17+AM17+AQ17+AN17</f>
        <v>189492.8</v>
      </c>
      <c r="AJ17" s="40">
        <f>AJ18+AJ19</f>
        <v>0</v>
      </c>
      <c r="AK17" s="40">
        <f>AK18+AK19</f>
        <v>101766.9</v>
      </c>
      <c r="AL17" s="40">
        <f>AL18+AL19</f>
        <v>87545.9</v>
      </c>
      <c r="AM17" s="40">
        <f>AM18+AM19</f>
        <v>180</v>
      </c>
      <c r="AN17" s="40">
        <f>AN18+AN19</f>
        <v>0</v>
      </c>
      <c r="AO17" s="40">
        <v>0</v>
      </c>
      <c r="AP17" s="40">
        <v>0</v>
      </c>
      <c r="AQ17" s="40">
        <f t="shared" ref="AQ17:AX17" si="26">AQ18+AQ19</f>
        <v>0</v>
      </c>
      <c r="AR17" s="40">
        <f>AT17+AU17+AV17</f>
        <v>100073.3</v>
      </c>
      <c r="AS17" s="40">
        <f t="shared" si="26"/>
        <v>0</v>
      </c>
      <c r="AT17" s="40">
        <f>AT18+AT19</f>
        <v>44078.6</v>
      </c>
      <c r="AU17" s="40">
        <f>AU18+AU19</f>
        <v>55784</v>
      </c>
      <c r="AV17" s="40">
        <f t="shared" si="26"/>
        <v>210.7</v>
      </c>
      <c r="AW17" s="40">
        <f t="shared" si="26"/>
        <v>0</v>
      </c>
      <c r="AX17" s="40">
        <f t="shared" si="26"/>
        <v>0</v>
      </c>
      <c r="AY17" s="39">
        <f>BA17+AZ17+BB17+BC17+BD17+BE17+BF17</f>
        <v>86883.900000000009</v>
      </c>
      <c r="AZ17" s="39">
        <f t="shared" ref="AZ17" si="27">AZ18+AZ19</f>
        <v>0</v>
      </c>
      <c r="BA17" s="39">
        <f>BA18+BA19+BA20</f>
        <v>16001</v>
      </c>
      <c r="BB17" s="39">
        <f>BB18+BB19</f>
        <v>33126.6</v>
      </c>
      <c r="BC17" s="39">
        <f>BC18+BC19</f>
        <v>37558</v>
      </c>
      <c r="BD17" s="39">
        <v>198.3</v>
      </c>
      <c r="BE17" s="39">
        <f t="shared" ref="BE17:BF17" si="28">BE18+BE19+BE20</f>
        <v>0</v>
      </c>
      <c r="BF17" s="39">
        <f t="shared" si="28"/>
        <v>0</v>
      </c>
      <c r="BG17" s="39">
        <f>BI17+BH17+BJ17+BK17+BL17+BU17</f>
        <v>125383.9</v>
      </c>
      <c r="BH17" s="39">
        <f t="shared" ref="BH17" si="29">BH18+BH19</f>
        <v>0</v>
      </c>
      <c r="BI17" s="39">
        <f>BI18+BI19+BI20</f>
        <v>39333.199999999997</v>
      </c>
      <c r="BJ17" s="39">
        <f>BJ18+BJ19+BJ20</f>
        <v>45550.400000000001</v>
      </c>
      <c r="BK17" s="39">
        <f t="shared" ref="BK17:BN17" si="30">BK18+BK19</f>
        <v>40323.9</v>
      </c>
      <c r="BL17" s="39">
        <f t="shared" si="30"/>
        <v>176.4</v>
      </c>
      <c r="BM17" s="39">
        <f t="shared" si="30"/>
        <v>0</v>
      </c>
      <c r="BN17" s="51">
        <f t="shared" si="30"/>
        <v>0</v>
      </c>
      <c r="BO17" s="35">
        <f>BP17+BR17+BS17+BT17+CI17</f>
        <v>47907.6</v>
      </c>
      <c r="BP17" s="35">
        <f t="shared" ref="BP17" si="31">BP18+BP19</f>
        <v>0</v>
      </c>
      <c r="BQ17" s="35">
        <v>0</v>
      </c>
      <c r="BR17" s="35">
        <f>BR18</f>
        <v>22716.400000000001</v>
      </c>
      <c r="BS17" s="35">
        <f t="shared" ref="BS17:BV17" si="32">BS18+BS19</f>
        <v>25003.5</v>
      </c>
      <c r="BT17" s="35">
        <f t="shared" si="32"/>
        <v>187.7</v>
      </c>
      <c r="BU17" s="35">
        <f t="shared" si="32"/>
        <v>0</v>
      </c>
      <c r="BV17" s="35">
        <f t="shared" si="32"/>
        <v>0</v>
      </c>
      <c r="BW17" s="35">
        <f>BX17+BY17+BZ17</f>
        <v>44674</v>
      </c>
      <c r="BX17" s="35">
        <v>22716.400000000001</v>
      </c>
      <c r="BY17" s="35">
        <v>21758.3</v>
      </c>
      <c r="BZ17" s="35">
        <v>199.3</v>
      </c>
      <c r="CA17" s="35">
        <v>0</v>
      </c>
      <c r="CB17" s="35">
        <v>0</v>
      </c>
    </row>
    <row r="18" spans="1:80" s="10" customFormat="1" ht="72" customHeight="1" x14ac:dyDescent="0.2">
      <c r="A18" s="144"/>
      <c r="B18" s="29" t="s">
        <v>18</v>
      </c>
      <c r="C18" s="29" t="s">
        <v>7</v>
      </c>
      <c r="D18" s="39">
        <v>433634.2</v>
      </c>
      <c r="E18" s="39" t="e">
        <f>#REF!+#REF!+#REF!+E22+E24+E26+#REF!+E29</f>
        <v>#REF!</v>
      </c>
      <c r="F18" s="39" t="e">
        <f>#REF!+#REF!+#REF!+F22+F24+F26+#REF!+F29</f>
        <v>#REF!</v>
      </c>
      <c r="G18" s="39" t="e">
        <f>#REF!+#REF!+#REF!+G22+G24+G26+#REF!+G29</f>
        <v>#REF!</v>
      </c>
      <c r="H18" s="39"/>
      <c r="I18" s="39"/>
      <c r="J18" s="39"/>
      <c r="K18" s="39">
        <f t="shared" si="15"/>
        <v>14197.599999999999</v>
      </c>
      <c r="L18" s="39">
        <v>0</v>
      </c>
      <c r="M18" s="39">
        <f>M29</f>
        <v>2998</v>
      </c>
      <c r="N18" s="39">
        <f>N22+N24+N26+N30</f>
        <v>11199.599999999999</v>
      </c>
      <c r="O18" s="39">
        <v>0</v>
      </c>
      <c r="P18" s="39">
        <v>0</v>
      </c>
      <c r="Q18" s="39">
        <v>0</v>
      </c>
      <c r="R18" s="39">
        <f>S18+T18+U18+V18+W18+Y18+Z18</f>
        <v>58755.799999999996</v>
      </c>
      <c r="S18" s="39">
        <v>0</v>
      </c>
      <c r="T18" s="39">
        <v>0</v>
      </c>
      <c r="U18" s="39">
        <f>U29+U36+U38</f>
        <v>35354.199999999997</v>
      </c>
      <c r="V18" s="39">
        <f>V22+V24+V26+V36+V38</f>
        <v>23351.599999999999</v>
      </c>
      <c r="W18" s="39">
        <f>W22</f>
        <v>50</v>
      </c>
      <c r="X18" s="39">
        <v>0</v>
      </c>
      <c r="Y18" s="39">
        <v>0</v>
      </c>
      <c r="Z18" s="39">
        <v>0</v>
      </c>
      <c r="AA18" s="39">
        <f>AB18+AC18+AD18+AE18+AF18+AG18+AH18</f>
        <v>35780.300000000003</v>
      </c>
      <c r="AB18" s="39">
        <v>0</v>
      </c>
      <c r="AC18" s="40">
        <f>AC22+AC26+AC29+AC38</f>
        <v>18787.900000000001</v>
      </c>
      <c r="AD18" s="40">
        <f>AD22+AD26+AD36+AD38</f>
        <v>16692.400000000001</v>
      </c>
      <c r="AE18" s="39">
        <f>AE22</f>
        <v>300</v>
      </c>
      <c r="AF18" s="39">
        <v>0</v>
      </c>
      <c r="AG18" s="39">
        <v>0</v>
      </c>
      <c r="AH18" s="39">
        <v>0</v>
      </c>
      <c r="AI18" s="39">
        <f>AJ18+AK18+AL18+AM18+AQ18</f>
        <v>84247.9</v>
      </c>
      <c r="AJ18" s="39">
        <v>0</v>
      </c>
      <c r="AK18" s="39">
        <f>AK29+AK38</f>
        <v>40237.699999999997</v>
      </c>
      <c r="AL18" s="39">
        <f>AL22+AL26+AL32+AL36+AL33+AL38</f>
        <v>43830.200000000004</v>
      </c>
      <c r="AM18" s="39">
        <f>AM22</f>
        <v>180</v>
      </c>
      <c r="AN18" s="39">
        <v>0</v>
      </c>
      <c r="AO18" s="39">
        <v>0</v>
      </c>
      <c r="AP18" s="39">
        <v>0</v>
      </c>
      <c r="AQ18" s="39">
        <v>0</v>
      </c>
      <c r="AR18" s="40">
        <f>AT18+AU18+AV18+AW18+AX18</f>
        <v>67316.2</v>
      </c>
      <c r="AS18" s="40">
        <v>0</v>
      </c>
      <c r="AT18" s="40">
        <f>AT29+AT38</f>
        <v>43493.7</v>
      </c>
      <c r="AU18" s="40">
        <f>AU22+AU26+AU29+AU32+AU33+AU36+AU38</f>
        <v>23611.800000000003</v>
      </c>
      <c r="AV18" s="40">
        <f>AV22</f>
        <v>210.7</v>
      </c>
      <c r="AW18" s="40">
        <v>0</v>
      </c>
      <c r="AX18" s="40">
        <v>0</v>
      </c>
      <c r="AY18" s="39">
        <f>BA18+BB18+BC18+BD18</f>
        <v>40459.100000000006</v>
      </c>
      <c r="AZ18" s="39">
        <v>0</v>
      </c>
      <c r="BA18" s="39">
        <v>0</v>
      </c>
      <c r="BB18" s="39">
        <f>BB22+BB26+BB29+BB32+BB33+BB36</f>
        <v>22775.3</v>
      </c>
      <c r="BC18" s="39">
        <f>BC22+BC26</f>
        <v>17485.5</v>
      </c>
      <c r="BD18" s="39">
        <v>198.3</v>
      </c>
      <c r="BE18" s="39">
        <f t="shared" ref="BE18:BF18" si="33">BE22+BE26+BE29+BE32+BE33+BE36</f>
        <v>0</v>
      </c>
      <c r="BF18" s="39">
        <f t="shared" si="33"/>
        <v>0</v>
      </c>
      <c r="BG18" s="39">
        <f>BH18+BJ18+BK18+BL18+BU18</f>
        <v>44110.3</v>
      </c>
      <c r="BH18" s="39">
        <v>0</v>
      </c>
      <c r="BI18" s="39">
        <v>0</v>
      </c>
      <c r="BJ18" s="39">
        <f>BJ22+BJ26+BJ29+BJ32+BJ33+BJ36</f>
        <v>22716.400000000001</v>
      </c>
      <c r="BK18" s="39">
        <f>BK22+BK26+BK29+BK32+BK33+BK36</f>
        <v>21217.5</v>
      </c>
      <c r="BL18" s="39">
        <f t="shared" ref="BL18:BN18" si="34">BL22+BL26+BL29+BL32+BL33+BL36</f>
        <v>176.4</v>
      </c>
      <c r="BM18" s="39">
        <f t="shared" si="34"/>
        <v>0</v>
      </c>
      <c r="BN18" s="51">
        <f t="shared" si="34"/>
        <v>0</v>
      </c>
      <c r="BO18" s="35">
        <f>BP18+BR18+BS18+BT18+CI18</f>
        <v>43870.8</v>
      </c>
      <c r="BP18" s="35">
        <v>0</v>
      </c>
      <c r="BQ18" s="35">
        <v>0</v>
      </c>
      <c r="BR18" s="35">
        <f>BR22+BR26+BR29+BR32+BR33+BR36</f>
        <v>22716.400000000001</v>
      </c>
      <c r="BS18" s="35">
        <f t="shared" ref="BS18:BV18" si="35">BS22+BS26+BS29+BS32+BS33+BS36</f>
        <v>20966.7</v>
      </c>
      <c r="BT18" s="35">
        <f t="shared" si="35"/>
        <v>187.7</v>
      </c>
      <c r="BU18" s="35">
        <f t="shared" si="35"/>
        <v>0</v>
      </c>
      <c r="BV18" s="35">
        <f t="shared" si="35"/>
        <v>0</v>
      </c>
      <c r="BW18" s="35">
        <v>44674</v>
      </c>
      <c r="BX18" s="35">
        <v>22716.400000000001</v>
      </c>
      <c r="BY18" s="35">
        <v>21758.3</v>
      </c>
      <c r="BZ18" s="35">
        <v>199.3</v>
      </c>
      <c r="CA18" s="35">
        <v>0</v>
      </c>
      <c r="CB18" s="35">
        <v>0</v>
      </c>
    </row>
    <row r="19" spans="1:80" s="5" customFormat="1" ht="38.25" x14ac:dyDescent="0.2">
      <c r="A19" s="144"/>
      <c r="B19" s="29" t="s">
        <v>17</v>
      </c>
      <c r="C19" s="29" t="s">
        <v>17</v>
      </c>
      <c r="D19" s="39">
        <f t="shared" ref="D19:D20" si="36">K19+R19+AA19+AI19+AR19+AY19+BG19+BO19</f>
        <v>365086.2</v>
      </c>
      <c r="E19" s="39"/>
      <c r="F19" s="39"/>
      <c r="G19" s="39"/>
      <c r="H19" s="39"/>
      <c r="I19" s="39"/>
      <c r="J19" s="39"/>
      <c r="K19" s="39">
        <f>L19+M19+N19+O19+P19+Q19</f>
        <v>10337</v>
      </c>
      <c r="L19" s="39">
        <v>0</v>
      </c>
      <c r="M19" s="39">
        <v>0</v>
      </c>
      <c r="N19" s="39">
        <f>N23+N27</f>
        <v>10337</v>
      </c>
      <c r="O19" s="39">
        <v>0</v>
      </c>
      <c r="P19" s="39">
        <v>0</v>
      </c>
      <c r="Q19" s="39">
        <v>0</v>
      </c>
      <c r="R19" s="39">
        <f t="shared" ref="R19:R41" si="37">S19+T19+U19+V19+W19+Y19+Z19</f>
        <v>27119.800000000003</v>
      </c>
      <c r="S19" s="39">
        <v>0</v>
      </c>
      <c r="T19" s="39">
        <v>0</v>
      </c>
      <c r="U19" s="39">
        <f>U35</f>
        <v>0</v>
      </c>
      <c r="V19" s="39">
        <f>V27+V23+V35</f>
        <v>27119.800000000003</v>
      </c>
      <c r="W19" s="39">
        <v>0</v>
      </c>
      <c r="X19" s="39">
        <v>0</v>
      </c>
      <c r="Y19" s="39">
        <v>0</v>
      </c>
      <c r="Z19" s="39">
        <v>0</v>
      </c>
      <c r="AA19" s="39">
        <f>AB19+AC19+AD19+AE19+AF19+AG19+AH19</f>
        <v>57892.200000000004</v>
      </c>
      <c r="AB19" s="39">
        <f>AB23+AB27</f>
        <v>0</v>
      </c>
      <c r="AC19" s="40">
        <f>AC23+AC24+AC27+AC30+AC35</f>
        <v>30006.5</v>
      </c>
      <c r="AD19" s="40">
        <f>AD23+AD24+AD27+AD30+AD35</f>
        <v>27885.700000000004</v>
      </c>
      <c r="AE19" s="39">
        <f>AE23+AE27</f>
        <v>0</v>
      </c>
      <c r="AF19" s="39">
        <f>AF35</f>
        <v>0</v>
      </c>
      <c r="AG19" s="39">
        <f>AG23+AG27</f>
        <v>0</v>
      </c>
      <c r="AH19" s="39">
        <f>AH23+AH27</f>
        <v>0</v>
      </c>
      <c r="AI19" s="39">
        <f>AJ19+AK19+AL19+AM19+AQ19</f>
        <v>105244.9</v>
      </c>
      <c r="AJ19" s="39">
        <v>0</v>
      </c>
      <c r="AK19" s="39">
        <f>AK23+AK24+AK27+AK35</f>
        <v>61529.2</v>
      </c>
      <c r="AL19" s="39">
        <f>AL23+AL24+AL27+AL31+AL35</f>
        <v>43715.7</v>
      </c>
      <c r="AM19" s="39">
        <v>0</v>
      </c>
      <c r="AN19" s="39">
        <v>0</v>
      </c>
      <c r="AO19" s="39">
        <v>0</v>
      </c>
      <c r="AP19" s="39">
        <v>0</v>
      </c>
      <c r="AQ19" s="39">
        <v>0</v>
      </c>
      <c r="AR19" s="40">
        <f>AU19+AT19+AV19+AW19+AX19</f>
        <v>32757.100000000002</v>
      </c>
      <c r="AS19" s="40">
        <v>0</v>
      </c>
      <c r="AT19" s="40">
        <f>AT23+AT24+AT27+AT28+AT30+AT31+AT35</f>
        <v>584.9</v>
      </c>
      <c r="AU19" s="40">
        <f t="shared" ref="AU19:AX19" si="38">AU23+AU24+AU27+AU28+AU30+AU31+AU35</f>
        <v>32172.2</v>
      </c>
      <c r="AV19" s="40">
        <f t="shared" si="38"/>
        <v>0</v>
      </c>
      <c r="AW19" s="40">
        <f t="shared" si="38"/>
        <v>0</v>
      </c>
      <c r="AX19" s="40">
        <f t="shared" si="38"/>
        <v>0</v>
      </c>
      <c r="AY19" s="39">
        <f>BA19+BB19+BC19</f>
        <v>46424.800000000003</v>
      </c>
      <c r="AZ19" s="39">
        <v>0</v>
      </c>
      <c r="BA19" s="39">
        <f>BA23+BA24+BA27+BA28+BA30+BA31+BA34+BA35</f>
        <v>16001</v>
      </c>
      <c r="BB19" s="39">
        <f>BB28+BB30</f>
        <v>10351.299999999999</v>
      </c>
      <c r="BC19" s="39">
        <f>BC23+BC24+BC27+BC28+BC30+BC33+BC34</f>
        <v>20072.5</v>
      </c>
      <c r="BD19" s="39">
        <v>0</v>
      </c>
      <c r="BE19" s="39">
        <f t="shared" ref="BE19:BF19" si="39">BE23+BE24+BE27+BE28+BE30+BE31+BE34+BE35</f>
        <v>0</v>
      </c>
      <c r="BF19" s="39">
        <f t="shared" si="39"/>
        <v>0</v>
      </c>
      <c r="BG19" s="39">
        <v>81273.600000000006</v>
      </c>
      <c r="BH19" s="39">
        <v>0</v>
      </c>
      <c r="BI19" s="39">
        <f>BI23+BI24+BI27+BI28+BI30+BI31+BI35</f>
        <v>39333.199999999997</v>
      </c>
      <c r="BJ19" s="39">
        <v>22834</v>
      </c>
      <c r="BK19" s="39">
        <v>19106.400000000001</v>
      </c>
      <c r="BL19" s="39">
        <v>0</v>
      </c>
      <c r="BM19" s="39">
        <f t="shared" ref="BM19:BN19" si="40">BM23+BM24+BM27+BM28+BM30+BM31+BM35</f>
        <v>0</v>
      </c>
      <c r="BN19" s="39">
        <f t="shared" si="40"/>
        <v>0</v>
      </c>
      <c r="BO19" s="35">
        <f>BP19+BR19+BS19+BT19+CI19</f>
        <v>4036.8</v>
      </c>
      <c r="BP19" s="35">
        <v>0</v>
      </c>
      <c r="BQ19" s="35">
        <f t="shared" ref="BQ19" si="41">BQ23+BQ24+BQ27+BQ30+BQ31+BQ35</f>
        <v>0</v>
      </c>
      <c r="BR19" s="35">
        <f>BR23+BR24+BR27+BR28+BR30+BR31+BR35</f>
        <v>0</v>
      </c>
      <c r="BS19" s="35">
        <f t="shared" ref="BS19:BV19" si="42">BS23+BS24+BS27+BS28+BS30+BS31+BS35</f>
        <v>4036.8</v>
      </c>
      <c r="BT19" s="35">
        <f t="shared" si="42"/>
        <v>0</v>
      </c>
      <c r="BU19" s="35">
        <f t="shared" si="42"/>
        <v>0</v>
      </c>
      <c r="BV19" s="35">
        <f t="shared" si="42"/>
        <v>0</v>
      </c>
      <c r="BW19" s="35">
        <f>BX19+BY19+BZ19+CA19+CB19</f>
        <v>0</v>
      </c>
      <c r="BX19" s="35">
        <v>0</v>
      </c>
      <c r="BY19" s="35">
        <v>0</v>
      </c>
      <c r="BZ19" s="35">
        <v>0</v>
      </c>
      <c r="CA19" s="35">
        <v>0</v>
      </c>
      <c r="CB19" s="35">
        <v>0</v>
      </c>
    </row>
    <row r="20" spans="1:80" s="5" customFormat="1" ht="41.25" customHeight="1" x14ac:dyDescent="0.2">
      <c r="A20" s="152"/>
      <c r="B20" s="29" t="s">
        <v>48</v>
      </c>
      <c r="C20" s="29" t="s">
        <v>48</v>
      </c>
      <c r="D20" s="39">
        <f t="shared" si="36"/>
        <v>34654.5</v>
      </c>
      <c r="E20" s="39"/>
      <c r="F20" s="39"/>
      <c r="G20" s="39"/>
      <c r="H20" s="39"/>
      <c r="I20" s="39"/>
      <c r="J20" s="39"/>
      <c r="K20" s="39">
        <f>L20+M20+N20+O20+P20+Q20</f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f>U20+V20</f>
        <v>34572.6</v>
      </c>
      <c r="S20" s="39">
        <v>0</v>
      </c>
      <c r="T20" s="39">
        <v>0</v>
      </c>
      <c r="U20" s="39">
        <f>U37</f>
        <v>34538.1</v>
      </c>
      <c r="V20" s="39">
        <f>V37</f>
        <v>34.5</v>
      </c>
      <c r="W20" s="39">
        <v>0</v>
      </c>
      <c r="X20" s="39">
        <v>0</v>
      </c>
      <c r="Y20" s="39">
        <v>0</v>
      </c>
      <c r="Z20" s="39">
        <v>0</v>
      </c>
      <c r="AA20" s="39">
        <f>AB20+AC20+AD20+AE20+AF20+AG20+AH20</f>
        <v>81.899999999999991</v>
      </c>
      <c r="AB20" s="39">
        <v>0</v>
      </c>
      <c r="AC20" s="40">
        <f>AC37</f>
        <v>81.8</v>
      </c>
      <c r="AD20" s="40">
        <f>AD37</f>
        <v>0.1</v>
      </c>
      <c r="AE20" s="39">
        <v>0</v>
      </c>
      <c r="AF20" s="39">
        <v>0</v>
      </c>
      <c r="AG20" s="39">
        <v>0</v>
      </c>
      <c r="AH20" s="39">
        <v>0</v>
      </c>
      <c r="AI20" s="39">
        <f>AJ20+AK20+AL20+AM20+AN20+AO20+AP20+AQ20</f>
        <v>0</v>
      </c>
      <c r="AJ20" s="39">
        <v>0</v>
      </c>
      <c r="AK20" s="39">
        <v>0</v>
      </c>
      <c r="AL20" s="39">
        <v>0</v>
      </c>
      <c r="AM20" s="39">
        <v>0</v>
      </c>
      <c r="AN20" s="39">
        <v>0</v>
      </c>
      <c r="AO20" s="39">
        <v>0</v>
      </c>
      <c r="AP20" s="39">
        <v>0</v>
      </c>
      <c r="AQ20" s="39">
        <v>0</v>
      </c>
      <c r="AR20" s="40">
        <f>AS20+AT20+AU20+AV20+AW20+AX20</f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39">
        <f>AZ20+BB20+BC20+BD20+BE20+BF20</f>
        <v>0</v>
      </c>
      <c r="AZ20" s="39">
        <v>0</v>
      </c>
      <c r="BA20" s="39">
        <v>0</v>
      </c>
      <c r="BB20" s="39">
        <f>BB37</f>
        <v>0</v>
      </c>
      <c r="BC20" s="39">
        <f t="shared" ref="BC20:BF20" si="43">BC37</f>
        <v>0</v>
      </c>
      <c r="BD20" s="39">
        <f t="shared" si="43"/>
        <v>0</v>
      </c>
      <c r="BE20" s="39">
        <f t="shared" si="43"/>
        <v>0</v>
      </c>
      <c r="BF20" s="39">
        <f t="shared" si="43"/>
        <v>0</v>
      </c>
      <c r="BG20" s="39">
        <f>BH20+BJ20+BK20+BL20+BM20+BN20</f>
        <v>0</v>
      </c>
      <c r="BH20" s="39">
        <v>0</v>
      </c>
      <c r="BI20" s="39">
        <v>0</v>
      </c>
      <c r="BJ20" s="39">
        <f>BJ37</f>
        <v>0</v>
      </c>
      <c r="BK20" s="39">
        <f t="shared" ref="BK20:BN20" si="44">BK37</f>
        <v>0</v>
      </c>
      <c r="BL20" s="39">
        <f t="shared" si="44"/>
        <v>0</v>
      </c>
      <c r="BM20" s="39">
        <f t="shared" si="44"/>
        <v>0</v>
      </c>
      <c r="BN20" s="51">
        <f t="shared" si="44"/>
        <v>0</v>
      </c>
      <c r="BO20" s="35">
        <f>BP20+BR20+BS20+BT20+BU20+BV20</f>
        <v>0</v>
      </c>
      <c r="BP20" s="35">
        <v>0</v>
      </c>
      <c r="BQ20" s="35">
        <v>0</v>
      </c>
      <c r="BR20" s="35">
        <f>BR37</f>
        <v>0</v>
      </c>
      <c r="BS20" s="35">
        <f t="shared" ref="BS20:BV20" si="45">BS37</f>
        <v>0</v>
      </c>
      <c r="BT20" s="35">
        <f t="shared" si="45"/>
        <v>0</v>
      </c>
      <c r="BU20" s="35">
        <f t="shared" si="45"/>
        <v>0</v>
      </c>
      <c r="BV20" s="35">
        <f t="shared" si="45"/>
        <v>0</v>
      </c>
      <c r="BW20" s="35">
        <v>0</v>
      </c>
      <c r="BX20" s="35">
        <v>0</v>
      </c>
      <c r="BY20" s="35">
        <v>0</v>
      </c>
      <c r="BZ20" s="35">
        <v>0</v>
      </c>
      <c r="CA20" s="35">
        <v>0</v>
      </c>
      <c r="CB20" s="35">
        <v>0</v>
      </c>
    </row>
    <row r="21" spans="1:80" ht="33" customHeight="1" x14ac:dyDescent="0.2">
      <c r="A21" s="127" t="s">
        <v>36</v>
      </c>
      <c r="B21" s="55" t="s">
        <v>79</v>
      </c>
      <c r="C21" s="55"/>
      <c r="D21" s="56">
        <v>213824.6</v>
      </c>
      <c r="E21" s="56">
        <f>E22+E23</f>
        <v>3476.8</v>
      </c>
      <c r="F21" s="56">
        <f t="shared" ref="F21:J21" si="46">F22+F23</f>
        <v>3772.17</v>
      </c>
      <c r="G21" s="56">
        <f t="shared" si="46"/>
        <v>13011.2</v>
      </c>
      <c r="H21" s="56">
        <f t="shared" si="46"/>
        <v>0</v>
      </c>
      <c r="I21" s="56">
        <f t="shared" si="46"/>
        <v>0</v>
      </c>
      <c r="J21" s="56">
        <f t="shared" si="46"/>
        <v>0</v>
      </c>
      <c r="K21" s="56">
        <f>L21+M21+N21+O21+P21+Q21</f>
        <v>11244.5</v>
      </c>
      <c r="L21" s="56">
        <f>L22+L23</f>
        <v>0</v>
      </c>
      <c r="M21" s="56">
        <f t="shared" ref="M21:Q21" si="47">M22+M23</f>
        <v>0</v>
      </c>
      <c r="N21" s="56">
        <f t="shared" si="47"/>
        <v>11244.5</v>
      </c>
      <c r="O21" s="56">
        <f t="shared" si="47"/>
        <v>0</v>
      </c>
      <c r="P21" s="56">
        <f>P22+P23</f>
        <v>0</v>
      </c>
      <c r="Q21" s="56">
        <f t="shared" si="47"/>
        <v>0</v>
      </c>
      <c r="R21" s="56">
        <f>S21+T21+U21+V21+W21+X21+Y21+Z21</f>
        <v>21189.8</v>
      </c>
      <c r="S21" s="56">
        <f>S22+S23</f>
        <v>0</v>
      </c>
      <c r="T21" s="56">
        <f t="shared" ref="T21:Z21" si="48">T22+T23</f>
        <v>0</v>
      </c>
      <c r="U21" s="56">
        <f t="shared" si="48"/>
        <v>0</v>
      </c>
      <c r="V21" s="56">
        <f>V22+V23</f>
        <v>21139.8</v>
      </c>
      <c r="W21" s="56">
        <f t="shared" si="48"/>
        <v>50</v>
      </c>
      <c r="X21" s="56">
        <f t="shared" si="48"/>
        <v>0</v>
      </c>
      <c r="Y21" s="56">
        <f t="shared" si="48"/>
        <v>0</v>
      </c>
      <c r="Z21" s="56">
        <f t="shared" si="48"/>
        <v>0</v>
      </c>
      <c r="AA21" s="56">
        <f>AD21+AE21</f>
        <v>19102.2</v>
      </c>
      <c r="AB21" s="56">
        <f>AB22+AB23</f>
        <v>0</v>
      </c>
      <c r="AC21" s="57">
        <f t="shared" ref="AC21:AH21" si="49">AC22+AC23</f>
        <v>0</v>
      </c>
      <c r="AD21" s="57">
        <f>AD22+AD23</f>
        <v>18802.2</v>
      </c>
      <c r="AE21" s="56">
        <f t="shared" si="49"/>
        <v>300</v>
      </c>
      <c r="AF21" s="56">
        <f>AF22+AF23</f>
        <v>0</v>
      </c>
      <c r="AG21" s="56">
        <f>AG22+AG23</f>
        <v>0</v>
      </c>
      <c r="AH21" s="56">
        <f t="shared" si="49"/>
        <v>0</v>
      </c>
      <c r="AI21" s="56">
        <f>AJ21+AK21+AL21+AM21+AQ21</f>
        <v>57666.400000000001</v>
      </c>
      <c r="AJ21" s="56">
        <f>AJ22+AJ23</f>
        <v>0</v>
      </c>
      <c r="AK21" s="56">
        <f>AK22+AK23</f>
        <v>33767</v>
      </c>
      <c r="AL21" s="56">
        <f>AL22+AL23</f>
        <v>23719.4</v>
      </c>
      <c r="AM21" s="56">
        <f t="shared" ref="AM21:AQ21" si="50">AM22+AM23</f>
        <v>180</v>
      </c>
      <c r="AN21" s="56">
        <v>0</v>
      </c>
      <c r="AO21" s="56">
        <v>0</v>
      </c>
      <c r="AP21" s="56">
        <v>0</v>
      </c>
      <c r="AQ21" s="56">
        <f t="shared" si="50"/>
        <v>0</v>
      </c>
      <c r="AR21" s="57">
        <f t="shared" ref="AR21:AR30" si="51">AS21+AT21+AU21+AV21+BF21</f>
        <v>22097.600000000002</v>
      </c>
      <c r="AS21" s="57">
        <f>AS22+AS23</f>
        <v>0</v>
      </c>
      <c r="AT21" s="57">
        <f t="shared" ref="AT21:AV21" si="52">AT22+AT23</f>
        <v>0</v>
      </c>
      <c r="AU21" s="57">
        <f>AU22+AU23</f>
        <v>21886.9</v>
      </c>
      <c r="AV21" s="57">
        <f t="shared" si="52"/>
        <v>210.7</v>
      </c>
      <c r="AW21" s="57">
        <f>AW22</f>
        <v>0</v>
      </c>
      <c r="AX21" s="57">
        <f t="shared" ref="AX21" si="53">AX22+AX23</f>
        <v>0</v>
      </c>
      <c r="AY21" s="102">
        <f>BC21+BD21</f>
        <v>17908.899999999998</v>
      </c>
      <c r="AZ21" s="102">
        <f>AZ22</f>
        <v>0</v>
      </c>
      <c r="BA21" s="102">
        <v>0</v>
      </c>
      <c r="BB21" s="102">
        <f>BB22+BB23</f>
        <v>0</v>
      </c>
      <c r="BC21" s="102">
        <f>BC22+BC23</f>
        <v>17710.599999999999</v>
      </c>
      <c r="BD21" s="102">
        <v>198.3</v>
      </c>
      <c r="BE21" s="102">
        <f t="shared" ref="BE21:BF21" si="54">BE22+BE23</f>
        <v>0</v>
      </c>
      <c r="BF21" s="102">
        <f t="shared" si="54"/>
        <v>0</v>
      </c>
      <c r="BG21" s="56">
        <f>BK21+BL21</f>
        <v>20375.200000000004</v>
      </c>
      <c r="BH21" s="56">
        <f>BH22</f>
        <v>0</v>
      </c>
      <c r="BI21" s="56">
        <v>0</v>
      </c>
      <c r="BJ21" s="56">
        <f>BJ22+BJ23</f>
        <v>0</v>
      </c>
      <c r="BK21" s="56">
        <f t="shared" ref="BK21:BN21" si="55">BK22+BK23</f>
        <v>20198.800000000003</v>
      </c>
      <c r="BL21" s="56">
        <v>176.4</v>
      </c>
      <c r="BM21" s="56">
        <f t="shared" si="55"/>
        <v>0</v>
      </c>
      <c r="BN21" s="56">
        <f t="shared" si="55"/>
        <v>0</v>
      </c>
      <c r="BO21" s="33">
        <f>BS21+BT21</f>
        <v>21154.400000000001</v>
      </c>
      <c r="BP21" s="33">
        <f>BP22</f>
        <v>0</v>
      </c>
      <c r="BQ21" s="33">
        <v>0</v>
      </c>
      <c r="BR21" s="33">
        <f t="shared" ref="BR21" si="56">BR22+BR23</f>
        <v>0</v>
      </c>
      <c r="BS21" s="33">
        <f t="shared" ref="BS21" si="57">BS22+BS23</f>
        <v>20966.7</v>
      </c>
      <c r="BT21" s="33">
        <v>187.7</v>
      </c>
      <c r="BU21" s="33">
        <f t="shared" ref="BU21" si="58">BU22+BU23</f>
        <v>0</v>
      </c>
      <c r="BV21" s="33">
        <f t="shared" ref="BV21" si="59">BV22+BV23</f>
        <v>0</v>
      </c>
      <c r="BW21" s="33">
        <f>BX21+BY21+BZ21+CA21+CB21+BV22</f>
        <v>21957.599999999999</v>
      </c>
      <c r="BX21" s="33">
        <v>0</v>
      </c>
      <c r="BY21" s="33">
        <v>21758.3</v>
      </c>
      <c r="BZ21" s="33">
        <v>199.3</v>
      </c>
      <c r="CA21" s="33">
        <v>0</v>
      </c>
      <c r="CB21" s="33">
        <v>0</v>
      </c>
    </row>
    <row r="22" spans="1:80" ht="63.75" x14ac:dyDescent="0.2">
      <c r="A22" s="127"/>
      <c r="B22" s="31" t="s">
        <v>18</v>
      </c>
      <c r="C22" s="31" t="s">
        <v>7</v>
      </c>
      <c r="D22" s="14">
        <v>149935.4</v>
      </c>
      <c r="E22" s="14">
        <v>3476.8</v>
      </c>
      <c r="F22" s="14">
        <f>298.5+3473.67</f>
        <v>3772.17</v>
      </c>
      <c r="G22" s="14">
        <v>13011.2</v>
      </c>
      <c r="H22" s="14"/>
      <c r="I22" s="14"/>
      <c r="J22" s="14"/>
      <c r="K22" s="14">
        <f t="shared" si="15"/>
        <v>8514.9</v>
      </c>
      <c r="L22" s="14">
        <v>0</v>
      </c>
      <c r="M22" s="14">
        <v>0</v>
      </c>
      <c r="N22" s="14">
        <v>8514.9</v>
      </c>
      <c r="O22" s="14">
        <v>0</v>
      </c>
      <c r="P22" s="14">
        <v>0</v>
      </c>
      <c r="Q22" s="14">
        <v>0</v>
      </c>
      <c r="R22" s="14">
        <f t="shared" si="37"/>
        <v>15040.4</v>
      </c>
      <c r="S22" s="14">
        <v>0</v>
      </c>
      <c r="T22" s="14">
        <v>0</v>
      </c>
      <c r="U22" s="14">
        <v>0</v>
      </c>
      <c r="V22" s="14">
        <v>14990.4</v>
      </c>
      <c r="W22" s="14">
        <v>50</v>
      </c>
      <c r="X22" s="14">
        <v>0</v>
      </c>
      <c r="Y22" s="14">
        <v>0</v>
      </c>
      <c r="Z22" s="14">
        <v>0</v>
      </c>
      <c r="AA22" s="14">
        <f t="shared" ref="AA22:AA41" si="60">AB22+AC22+AD22+AE22+AH22</f>
        <v>13526.4</v>
      </c>
      <c r="AB22" s="14">
        <v>0</v>
      </c>
      <c r="AC22" s="32">
        <v>0</v>
      </c>
      <c r="AD22" s="32">
        <v>13226.4</v>
      </c>
      <c r="AE22" s="32">
        <v>300</v>
      </c>
      <c r="AF22" s="14">
        <v>0</v>
      </c>
      <c r="AG22" s="14">
        <v>0</v>
      </c>
      <c r="AH22" s="14">
        <v>0</v>
      </c>
      <c r="AI22" s="14">
        <f t="shared" ref="AI22:AI26" si="61">AJ22+AK22+AL22+AM22+AQ22</f>
        <v>18083.900000000001</v>
      </c>
      <c r="AJ22" s="14">
        <v>0</v>
      </c>
      <c r="AK22" s="14">
        <v>0</v>
      </c>
      <c r="AL22" s="14">
        <v>17903.900000000001</v>
      </c>
      <c r="AM22" s="14">
        <v>180</v>
      </c>
      <c r="AN22" s="14">
        <v>0</v>
      </c>
      <c r="AO22" s="14">
        <v>0</v>
      </c>
      <c r="AP22" s="14">
        <v>0</v>
      </c>
      <c r="AQ22" s="14">
        <v>0</v>
      </c>
      <c r="AR22" s="46">
        <f t="shared" si="51"/>
        <v>18092.600000000002</v>
      </c>
      <c r="AS22" s="46">
        <v>0</v>
      </c>
      <c r="AT22" s="46">
        <v>0</v>
      </c>
      <c r="AU22" s="46">
        <v>17881.900000000001</v>
      </c>
      <c r="AV22" s="46">
        <v>210.7</v>
      </c>
      <c r="AW22" s="46">
        <v>0</v>
      </c>
      <c r="AX22" s="46">
        <v>0</v>
      </c>
      <c r="AY22" s="102">
        <f>BC22+BD22</f>
        <v>14847.8</v>
      </c>
      <c r="AZ22" s="102">
        <v>0</v>
      </c>
      <c r="BA22" s="102">
        <v>0</v>
      </c>
      <c r="BB22" s="102">
        <v>0</v>
      </c>
      <c r="BC22" s="107">
        <v>14649.5</v>
      </c>
      <c r="BD22" s="102">
        <v>198.3</v>
      </c>
      <c r="BE22" s="102">
        <v>0</v>
      </c>
      <c r="BF22" s="102">
        <v>0</v>
      </c>
      <c r="BG22" s="48">
        <f>BK22+BL22</f>
        <v>17732.300000000003</v>
      </c>
      <c r="BH22" s="48">
        <v>0</v>
      </c>
      <c r="BI22" s="48">
        <v>0</v>
      </c>
      <c r="BJ22" s="48">
        <v>0</v>
      </c>
      <c r="BK22" s="48">
        <v>17555.900000000001</v>
      </c>
      <c r="BL22" s="48">
        <v>176.4</v>
      </c>
      <c r="BM22" s="48">
        <v>0</v>
      </c>
      <c r="BN22" s="50">
        <v>0</v>
      </c>
      <c r="BO22" s="33">
        <f>BS22+BT22</f>
        <v>21154.400000000001</v>
      </c>
      <c r="BP22" s="33">
        <v>0</v>
      </c>
      <c r="BQ22" s="33">
        <v>0</v>
      </c>
      <c r="BR22" s="33">
        <v>0</v>
      </c>
      <c r="BS22" s="33">
        <v>20966.7</v>
      </c>
      <c r="BT22" s="33">
        <v>187.7</v>
      </c>
      <c r="BU22" s="33">
        <v>0</v>
      </c>
      <c r="BV22" s="33">
        <v>0</v>
      </c>
      <c r="BW22" s="33">
        <f>BY22+BZ22</f>
        <v>21957.599999999999</v>
      </c>
      <c r="BX22" s="33">
        <v>0</v>
      </c>
      <c r="BY22" s="33">
        <v>21758.3</v>
      </c>
      <c r="BZ22" s="33">
        <v>199.3</v>
      </c>
      <c r="CA22" s="33">
        <v>0</v>
      </c>
      <c r="CB22" s="33">
        <v>0</v>
      </c>
    </row>
    <row r="23" spans="1:80" ht="38.25" x14ac:dyDescent="0.2">
      <c r="A23" s="127"/>
      <c r="B23" s="31" t="s">
        <v>17</v>
      </c>
      <c r="C23" s="31" t="s">
        <v>17</v>
      </c>
      <c r="D23" s="48">
        <f t="shared" ref="D23:D38" si="62">K23+R23+AA23+AI23+AR23+AY23+BG23+BO23</f>
        <v>63746.3</v>
      </c>
      <c r="E23" s="14"/>
      <c r="F23" s="14"/>
      <c r="G23" s="14"/>
      <c r="H23" s="14"/>
      <c r="I23" s="14"/>
      <c r="J23" s="14"/>
      <c r="K23" s="14">
        <f t="shared" si="15"/>
        <v>2729.6</v>
      </c>
      <c r="L23" s="14">
        <v>0</v>
      </c>
      <c r="M23" s="14">
        <v>0</v>
      </c>
      <c r="N23" s="14">
        <v>2729.6</v>
      </c>
      <c r="O23" s="14">
        <v>0</v>
      </c>
      <c r="P23" s="14">
        <v>0</v>
      </c>
      <c r="Q23" s="14">
        <v>0</v>
      </c>
      <c r="R23" s="14">
        <f t="shared" si="37"/>
        <v>6149.4</v>
      </c>
      <c r="S23" s="14"/>
      <c r="T23" s="14">
        <v>0</v>
      </c>
      <c r="U23" s="14">
        <v>0</v>
      </c>
      <c r="V23" s="14">
        <v>6149.4</v>
      </c>
      <c r="W23" s="14">
        <v>0</v>
      </c>
      <c r="X23" s="14">
        <v>0</v>
      </c>
      <c r="Y23" s="14">
        <v>0</v>
      </c>
      <c r="Z23" s="14">
        <v>0</v>
      </c>
      <c r="AA23" s="14">
        <f t="shared" si="60"/>
        <v>5575.8</v>
      </c>
      <c r="AB23" s="14">
        <v>0</v>
      </c>
      <c r="AC23" s="32">
        <v>0</v>
      </c>
      <c r="AD23" s="32">
        <v>5575.8</v>
      </c>
      <c r="AE23" s="14">
        <v>0</v>
      </c>
      <c r="AF23" s="14">
        <v>0</v>
      </c>
      <c r="AG23" s="14">
        <v>0</v>
      </c>
      <c r="AH23" s="14">
        <v>0</v>
      </c>
      <c r="AI23" s="14">
        <f t="shared" si="61"/>
        <v>39582.5</v>
      </c>
      <c r="AJ23" s="14">
        <v>0</v>
      </c>
      <c r="AK23" s="14">
        <v>33767</v>
      </c>
      <c r="AL23" s="14">
        <v>5815.5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46">
        <f t="shared" si="51"/>
        <v>4005</v>
      </c>
      <c r="AS23" s="46">
        <v>0</v>
      </c>
      <c r="AT23" s="46">
        <v>0</v>
      </c>
      <c r="AU23" s="46">
        <v>4005</v>
      </c>
      <c r="AV23" s="46">
        <v>0</v>
      </c>
      <c r="AW23" s="46">
        <v>0</v>
      </c>
      <c r="AX23" s="46">
        <v>0</v>
      </c>
      <c r="AY23" s="102">
        <f t="shared" ref="AY23:AY26" si="63">AZ23+BC23+BD23+BF23+BL23</f>
        <v>3061.1</v>
      </c>
      <c r="AZ23" s="102">
        <v>0</v>
      </c>
      <c r="BA23" s="102">
        <v>0</v>
      </c>
      <c r="BB23" s="102">
        <v>0</v>
      </c>
      <c r="BC23" s="102">
        <v>3061.1</v>
      </c>
      <c r="BD23" s="102">
        <v>0</v>
      </c>
      <c r="BE23" s="102">
        <v>0</v>
      </c>
      <c r="BF23" s="102">
        <v>0</v>
      </c>
      <c r="BG23" s="48">
        <f>BH23+BK23+BL23+BN23+BT23</f>
        <v>2642.9</v>
      </c>
      <c r="BH23" s="48">
        <v>0</v>
      </c>
      <c r="BI23" s="48">
        <v>0</v>
      </c>
      <c r="BJ23" s="48">
        <v>0</v>
      </c>
      <c r="BK23" s="48">
        <v>2642.9</v>
      </c>
      <c r="BL23" s="48">
        <v>0</v>
      </c>
      <c r="BM23" s="48">
        <v>0</v>
      </c>
      <c r="BN23" s="50">
        <v>0</v>
      </c>
      <c r="BO23" s="33">
        <f>BP23+BS23+BT23+BV23+CH23</f>
        <v>0</v>
      </c>
      <c r="BP23" s="33">
        <v>0</v>
      </c>
      <c r="BQ23" s="33">
        <v>0</v>
      </c>
      <c r="BR23" s="33">
        <v>0</v>
      </c>
      <c r="BS23" s="33">
        <v>0</v>
      </c>
      <c r="BT23" s="33">
        <v>0</v>
      </c>
      <c r="BU23" s="33">
        <v>0</v>
      </c>
      <c r="BV23" s="33">
        <v>0</v>
      </c>
      <c r="BW23" s="33">
        <v>0</v>
      </c>
      <c r="BX23" s="33">
        <v>0</v>
      </c>
      <c r="BY23" s="33">
        <v>0</v>
      </c>
      <c r="BZ23" s="33">
        <v>0</v>
      </c>
      <c r="CA23" s="33">
        <v>0</v>
      </c>
      <c r="CB23" s="33">
        <v>0</v>
      </c>
    </row>
    <row r="24" spans="1:80" ht="78.75" customHeight="1" x14ac:dyDescent="0.2">
      <c r="A24" s="34" t="s">
        <v>68</v>
      </c>
      <c r="B24" s="31" t="s">
        <v>17</v>
      </c>
      <c r="C24" s="31" t="s">
        <v>17</v>
      </c>
      <c r="D24" s="48">
        <f t="shared" si="62"/>
        <v>1693.1</v>
      </c>
      <c r="E24" s="14">
        <v>0</v>
      </c>
      <c r="F24" s="14">
        <v>0</v>
      </c>
      <c r="G24" s="14">
        <v>0</v>
      </c>
      <c r="H24" s="14"/>
      <c r="I24" s="14"/>
      <c r="J24" s="14"/>
      <c r="K24" s="14">
        <f t="shared" si="15"/>
        <v>94</v>
      </c>
      <c r="L24" s="14">
        <v>0</v>
      </c>
      <c r="M24" s="14">
        <v>0</v>
      </c>
      <c r="N24" s="14">
        <v>94</v>
      </c>
      <c r="O24" s="14">
        <v>0</v>
      </c>
      <c r="P24" s="14">
        <v>0</v>
      </c>
      <c r="Q24" s="14">
        <v>0</v>
      </c>
      <c r="R24" s="14">
        <f t="shared" si="37"/>
        <v>149.19999999999999</v>
      </c>
      <c r="S24" s="14">
        <v>0</v>
      </c>
      <c r="T24" s="14">
        <v>0</v>
      </c>
      <c r="U24" s="14">
        <v>0</v>
      </c>
      <c r="V24" s="14">
        <v>149.19999999999999</v>
      </c>
      <c r="W24" s="14">
        <v>0</v>
      </c>
      <c r="X24" s="14">
        <v>0</v>
      </c>
      <c r="Y24" s="14">
        <v>0</v>
      </c>
      <c r="Z24" s="14">
        <v>0</v>
      </c>
      <c r="AA24" s="14">
        <f t="shared" si="60"/>
        <v>219.9</v>
      </c>
      <c r="AB24" s="14">
        <v>0</v>
      </c>
      <c r="AC24" s="32">
        <v>0</v>
      </c>
      <c r="AD24" s="32">
        <v>219.9</v>
      </c>
      <c r="AE24" s="14">
        <v>0</v>
      </c>
      <c r="AF24" s="14">
        <v>0</v>
      </c>
      <c r="AG24" s="14">
        <v>0</v>
      </c>
      <c r="AH24" s="14">
        <v>0</v>
      </c>
      <c r="AI24" s="14">
        <f t="shared" si="61"/>
        <v>680</v>
      </c>
      <c r="AJ24" s="14">
        <v>0</v>
      </c>
      <c r="AK24" s="14">
        <v>0</v>
      </c>
      <c r="AL24" s="14">
        <v>680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46">
        <f t="shared" si="51"/>
        <v>0</v>
      </c>
      <c r="AS24" s="46">
        <v>0</v>
      </c>
      <c r="AT24" s="46">
        <v>0</v>
      </c>
      <c r="AU24" s="46">
        <v>0</v>
      </c>
      <c r="AV24" s="46">
        <v>0</v>
      </c>
      <c r="AW24" s="46">
        <v>0</v>
      </c>
      <c r="AX24" s="46">
        <v>0</v>
      </c>
      <c r="AY24" s="102">
        <f t="shared" si="63"/>
        <v>550</v>
      </c>
      <c r="AZ24" s="102">
        <v>0</v>
      </c>
      <c r="BA24" s="102">
        <v>0</v>
      </c>
      <c r="BB24" s="102">
        <v>0</v>
      </c>
      <c r="BC24" s="102">
        <v>550</v>
      </c>
      <c r="BD24" s="102">
        <v>0</v>
      </c>
      <c r="BE24" s="102">
        <v>0</v>
      </c>
      <c r="BF24" s="102">
        <v>0</v>
      </c>
      <c r="BG24" s="48">
        <f>BH24+BK24+BL24+BN24+BT24</f>
        <v>0</v>
      </c>
      <c r="BH24" s="48">
        <v>0</v>
      </c>
      <c r="BI24" s="48">
        <v>0</v>
      </c>
      <c r="BJ24" s="48">
        <v>0</v>
      </c>
      <c r="BK24" s="48">
        <v>0</v>
      </c>
      <c r="BL24" s="48">
        <v>0</v>
      </c>
      <c r="BM24" s="48">
        <v>0</v>
      </c>
      <c r="BN24" s="50">
        <v>0</v>
      </c>
      <c r="BO24" s="33">
        <f>BP24+BS24+BT24+BV24+CH24</f>
        <v>0</v>
      </c>
      <c r="BP24" s="33">
        <v>0</v>
      </c>
      <c r="BQ24" s="33">
        <v>0</v>
      </c>
      <c r="BR24" s="33">
        <v>0</v>
      </c>
      <c r="BS24" s="33">
        <v>0</v>
      </c>
      <c r="BT24" s="33">
        <v>0</v>
      </c>
      <c r="BU24" s="33">
        <v>0</v>
      </c>
      <c r="BV24" s="33">
        <v>0</v>
      </c>
      <c r="BW24" s="33">
        <v>0</v>
      </c>
      <c r="BX24" s="33">
        <v>0</v>
      </c>
      <c r="BY24" s="33">
        <v>0</v>
      </c>
      <c r="BZ24" s="33">
        <v>0</v>
      </c>
      <c r="CA24" s="33">
        <v>0</v>
      </c>
      <c r="CB24" s="33">
        <v>0</v>
      </c>
    </row>
    <row r="25" spans="1:80" ht="34.5" customHeight="1" x14ac:dyDescent="0.2">
      <c r="A25" s="130" t="s">
        <v>37</v>
      </c>
      <c r="B25" s="94" t="s">
        <v>21</v>
      </c>
      <c r="C25" s="94"/>
      <c r="D25" s="97">
        <f>K25+R25+AA25+AI25+AR25+AY25+BG25+BO25</f>
        <v>158068.5</v>
      </c>
      <c r="E25" s="97"/>
      <c r="F25" s="97"/>
      <c r="G25" s="97"/>
      <c r="H25" s="97"/>
      <c r="I25" s="97"/>
      <c r="J25" s="97"/>
      <c r="K25" s="97">
        <f>K26+K27</f>
        <v>10198.099999999999</v>
      </c>
      <c r="L25" s="97"/>
      <c r="M25" s="97"/>
      <c r="N25" s="97"/>
      <c r="O25" s="97"/>
      <c r="P25" s="97"/>
      <c r="Q25" s="97"/>
      <c r="R25" s="97">
        <f>R26+R27</f>
        <v>26969.7</v>
      </c>
      <c r="S25" s="97"/>
      <c r="T25" s="97"/>
      <c r="U25" s="97"/>
      <c r="V25" s="97"/>
      <c r="W25" s="97"/>
      <c r="X25" s="97"/>
      <c r="Y25" s="97"/>
      <c r="Z25" s="97"/>
      <c r="AA25" s="97">
        <f>AA26+AA27</f>
        <v>23210.9</v>
      </c>
      <c r="AB25" s="97"/>
      <c r="AC25" s="95"/>
      <c r="AD25" s="95"/>
      <c r="AE25" s="97"/>
      <c r="AF25" s="97"/>
      <c r="AG25" s="97"/>
      <c r="AH25" s="97"/>
      <c r="AI25" s="97">
        <f>AI26+AI27</f>
        <v>37114.6</v>
      </c>
      <c r="AJ25" s="97"/>
      <c r="AK25" s="97"/>
      <c r="AL25" s="97"/>
      <c r="AM25" s="97"/>
      <c r="AN25" s="97"/>
      <c r="AO25" s="97"/>
      <c r="AP25" s="97"/>
      <c r="AQ25" s="97"/>
      <c r="AR25" s="95">
        <f>AT25+AU25+AV25+AW25+AX25</f>
        <v>23963.1</v>
      </c>
      <c r="AS25" s="95"/>
      <c r="AT25" s="95">
        <f>AT26+AT27</f>
        <v>0</v>
      </c>
      <c r="AU25" s="95">
        <f t="shared" ref="AU25:AX25" si="64">AU26+AU27</f>
        <v>23963.1</v>
      </c>
      <c r="AV25" s="95">
        <f t="shared" si="64"/>
        <v>0</v>
      </c>
      <c r="AW25" s="95">
        <f t="shared" si="64"/>
        <v>0</v>
      </c>
      <c r="AX25" s="95">
        <f t="shared" si="64"/>
        <v>0</v>
      </c>
      <c r="AY25" s="102">
        <f>AY26+AY27</f>
        <v>15722.2</v>
      </c>
      <c r="AZ25" s="102"/>
      <c r="BA25" s="102"/>
      <c r="BB25" s="102">
        <f>BB26+BB27</f>
        <v>0</v>
      </c>
      <c r="BC25" s="102">
        <f>BC26+BC27</f>
        <v>15722.2</v>
      </c>
      <c r="BD25" s="102">
        <f t="shared" ref="BD25:BF25" si="65">BD26+BD27</f>
        <v>0</v>
      </c>
      <c r="BE25" s="102">
        <f t="shared" si="65"/>
        <v>0</v>
      </c>
      <c r="BF25" s="102">
        <f t="shared" si="65"/>
        <v>0</v>
      </c>
      <c r="BG25" s="97">
        <f>BJ25+BK25+BL25+BM25+BN25</f>
        <v>16853.099999999999</v>
      </c>
      <c r="BH25" s="97"/>
      <c r="BI25" s="97"/>
      <c r="BJ25" s="97">
        <f>BJ26+BJ27</f>
        <v>0</v>
      </c>
      <c r="BK25" s="97">
        <f t="shared" ref="BK25:BN25" si="66">BK26+BK27</f>
        <v>16853.099999999999</v>
      </c>
      <c r="BL25" s="97">
        <f t="shared" si="66"/>
        <v>0</v>
      </c>
      <c r="BM25" s="97">
        <f t="shared" si="66"/>
        <v>0</v>
      </c>
      <c r="BN25" s="97">
        <f t="shared" si="66"/>
        <v>0</v>
      </c>
      <c r="BO25" s="33">
        <f>BR25+BS25+BT25+BU25+BV25</f>
        <v>4036.8</v>
      </c>
      <c r="BP25" s="33"/>
      <c r="BQ25" s="33"/>
      <c r="BR25" s="33">
        <f>BR26+BR27</f>
        <v>0</v>
      </c>
      <c r="BS25" s="33">
        <f t="shared" ref="BS25:BV25" si="67">BS26+BS27</f>
        <v>4036.8</v>
      </c>
      <c r="BT25" s="33">
        <f t="shared" si="67"/>
        <v>0</v>
      </c>
      <c r="BU25" s="33">
        <f t="shared" si="67"/>
        <v>0</v>
      </c>
      <c r="BV25" s="33">
        <f t="shared" si="67"/>
        <v>0</v>
      </c>
      <c r="BW25" s="33">
        <v>0</v>
      </c>
      <c r="BX25" s="33">
        <v>0</v>
      </c>
      <c r="BY25" s="33">
        <v>0</v>
      </c>
      <c r="BZ25" s="33">
        <v>0</v>
      </c>
      <c r="CA25" s="33">
        <v>0</v>
      </c>
      <c r="CB25" s="33">
        <v>0</v>
      </c>
    </row>
    <row r="26" spans="1:80" ht="48" customHeight="1" x14ac:dyDescent="0.2">
      <c r="A26" s="164"/>
      <c r="B26" s="59" t="s">
        <v>65</v>
      </c>
      <c r="C26" s="59" t="s">
        <v>7</v>
      </c>
      <c r="D26" s="56">
        <f t="shared" si="62"/>
        <v>28223.399999999998</v>
      </c>
      <c r="E26" s="56">
        <v>0</v>
      </c>
      <c r="F26" s="56">
        <v>0</v>
      </c>
      <c r="G26" s="56">
        <v>91185.600000000006</v>
      </c>
      <c r="H26" s="56"/>
      <c r="I26" s="56"/>
      <c r="J26" s="56"/>
      <c r="K26" s="56">
        <f t="shared" si="15"/>
        <v>2590.6999999999998</v>
      </c>
      <c r="L26" s="56">
        <v>0</v>
      </c>
      <c r="M26" s="56">
        <v>0</v>
      </c>
      <c r="N26" s="56">
        <v>2590.6999999999998</v>
      </c>
      <c r="O26" s="56">
        <v>0</v>
      </c>
      <c r="P26" s="56">
        <v>0</v>
      </c>
      <c r="Q26" s="56">
        <v>0</v>
      </c>
      <c r="R26" s="56">
        <f t="shared" si="37"/>
        <v>6620.7</v>
      </c>
      <c r="S26" s="56">
        <v>0</v>
      </c>
      <c r="T26" s="56">
        <v>0</v>
      </c>
      <c r="U26" s="56">
        <v>0</v>
      </c>
      <c r="V26" s="56">
        <v>6620.7</v>
      </c>
      <c r="W26" s="56">
        <v>0</v>
      </c>
      <c r="X26" s="56">
        <v>0</v>
      </c>
      <c r="Y26" s="56">
        <v>0</v>
      </c>
      <c r="Z26" s="56">
        <v>0</v>
      </c>
      <c r="AA26" s="56">
        <f>AB26+AC26+AD26+AE26+AF26+AG26</f>
        <v>3460</v>
      </c>
      <c r="AB26" s="56">
        <v>0</v>
      </c>
      <c r="AC26" s="57">
        <v>0</v>
      </c>
      <c r="AD26" s="57">
        <v>3460</v>
      </c>
      <c r="AE26" s="56">
        <v>0</v>
      </c>
      <c r="AF26" s="56">
        <v>0</v>
      </c>
      <c r="AG26" s="56">
        <v>0</v>
      </c>
      <c r="AH26" s="56">
        <v>0</v>
      </c>
      <c r="AI26" s="56">
        <f t="shared" si="61"/>
        <v>7321.9</v>
      </c>
      <c r="AJ26" s="56">
        <v>0</v>
      </c>
      <c r="AK26" s="56">
        <v>0</v>
      </c>
      <c r="AL26" s="56">
        <v>7321.9</v>
      </c>
      <c r="AM26" s="56">
        <v>0</v>
      </c>
      <c r="AN26" s="56">
        <v>0</v>
      </c>
      <c r="AO26" s="56">
        <v>0</v>
      </c>
      <c r="AP26" s="56">
        <v>0</v>
      </c>
      <c r="AQ26" s="56">
        <v>0</v>
      </c>
      <c r="AR26" s="57">
        <f t="shared" si="51"/>
        <v>1732.5</v>
      </c>
      <c r="AS26" s="57">
        <v>0</v>
      </c>
      <c r="AT26" s="57">
        <v>0</v>
      </c>
      <c r="AU26" s="57">
        <v>1732.5</v>
      </c>
      <c r="AV26" s="57">
        <v>0</v>
      </c>
      <c r="AW26" s="57">
        <v>0</v>
      </c>
      <c r="AX26" s="57">
        <v>0</v>
      </c>
      <c r="AY26" s="102">
        <f t="shared" si="63"/>
        <v>2836</v>
      </c>
      <c r="AZ26" s="102">
        <v>0</v>
      </c>
      <c r="BA26" s="102">
        <v>0</v>
      </c>
      <c r="BB26" s="102">
        <v>0</v>
      </c>
      <c r="BC26" s="102">
        <v>2836</v>
      </c>
      <c r="BD26" s="102">
        <v>0</v>
      </c>
      <c r="BE26" s="102">
        <v>0</v>
      </c>
      <c r="BF26" s="102">
        <v>0</v>
      </c>
      <c r="BG26" s="56">
        <f>BH26+BK26+BL26+BN26+BT26</f>
        <v>3661.6</v>
      </c>
      <c r="BH26" s="56">
        <v>0</v>
      </c>
      <c r="BI26" s="56">
        <v>0</v>
      </c>
      <c r="BJ26" s="56">
        <v>0</v>
      </c>
      <c r="BK26" s="56">
        <v>3661.6</v>
      </c>
      <c r="BL26" s="56">
        <v>0</v>
      </c>
      <c r="BM26" s="56">
        <v>0</v>
      </c>
      <c r="BN26" s="50">
        <v>0</v>
      </c>
      <c r="BO26" s="33">
        <f>BP26+BS26+BT26+BV26+CH26</f>
        <v>0</v>
      </c>
      <c r="BP26" s="33">
        <v>0</v>
      </c>
      <c r="BQ26" s="33">
        <v>0</v>
      </c>
      <c r="BR26" s="33">
        <v>0</v>
      </c>
      <c r="BS26" s="33">
        <v>0</v>
      </c>
      <c r="BT26" s="33">
        <v>0</v>
      </c>
      <c r="BU26" s="33">
        <v>0</v>
      </c>
      <c r="BV26" s="33">
        <v>0</v>
      </c>
      <c r="BW26" s="33">
        <v>0</v>
      </c>
      <c r="BX26" s="33">
        <v>0</v>
      </c>
      <c r="BY26" s="33">
        <v>0</v>
      </c>
      <c r="BZ26" s="33">
        <v>0</v>
      </c>
      <c r="CA26" s="33">
        <v>0</v>
      </c>
      <c r="CB26" s="33">
        <v>0</v>
      </c>
    </row>
    <row r="27" spans="1:80" ht="48" customHeight="1" x14ac:dyDescent="0.2">
      <c r="A27" s="131"/>
      <c r="B27" s="59" t="s">
        <v>17</v>
      </c>
      <c r="C27" s="59" t="s">
        <v>17</v>
      </c>
      <c r="D27" s="56">
        <f>K27+R27+AA27+AI27+AR27+AY27+BG27+BO27</f>
        <v>129845.1</v>
      </c>
      <c r="E27" s="56"/>
      <c r="F27" s="56"/>
      <c r="G27" s="56"/>
      <c r="H27" s="56"/>
      <c r="I27" s="56"/>
      <c r="J27" s="56"/>
      <c r="K27" s="56">
        <f t="shared" si="15"/>
        <v>7607.4</v>
      </c>
      <c r="L27" s="56">
        <v>0</v>
      </c>
      <c r="M27" s="56">
        <v>0</v>
      </c>
      <c r="N27" s="56">
        <v>7607.4</v>
      </c>
      <c r="O27" s="56">
        <v>0</v>
      </c>
      <c r="P27" s="56">
        <v>0</v>
      </c>
      <c r="Q27" s="56">
        <v>0</v>
      </c>
      <c r="R27" s="56">
        <f t="shared" si="37"/>
        <v>20349</v>
      </c>
      <c r="S27" s="56">
        <v>0</v>
      </c>
      <c r="T27" s="56">
        <v>0</v>
      </c>
      <c r="U27" s="56">
        <v>0</v>
      </c>
      <c r="V27" s="56">
        <v>20349</v>
      </c>
      <c r="W27" s="56">
        <v>0</v>
      </c>
      <c r="X27" s="56">
        <v>0</v>
      </c>
      <c r="Y27" s="56">
        <v>0</v>
      </c>
      <c r="Z27" s="56">
        <v>0</v>
      </c>
      <c r="AA27" s="56">
        <f>AB27+AC27+AD27+AE27+AF27+AG27</f>
        <v>19750.900000000001</v>
      </c>
      <c r="AB27" s="56">
        <v>0</v>
      </c>
      <c r="AC27" s="57">
        <v>0</v>
      </c>
      <c r="AD27" s="57">
        <v>19750.900000000001</v>
      </c>
      <c r="AE27" s="56">
        <v>0</v>
      </c>
      <c r="AF27" s="56">
        <v>0</v>
      </c>
      <c r="AG27" s="56">
        <v>0</v>
      </c>
      <c r="AH27" s="56">
        <v>0</v>
      </c>
      <c r="AI27" s="56">
        <f>AL27</f>
        <v>29792.7</v>
      </c>
      <c r="AJ27" s="56">
        <v>0</v>
      </c>
      <c r="AK27" s="56">
        <v>0</v>
      </c>
      <c r="AL27" s="56">
        <v>29792.7</v>
      </c>
      <c r="AM27" s="56">
        <v>0</v>
      </c>
      <c r="AN27" s="56">
        <v>0</v>
      </c>
      <c r="AO27" s="56">
        <v>0</v>
      </c>
      <c r="AP27" s="56">
        <v>0</v>
      </c>
      <c r="AQ27" s="56">
        <v>0</v>
      </c>
      <c r="AR27" s="57">
        <f t="shared" si="51"/>
        <v>22230.6</v>
      </c>
      <c r="AS27" s="57">
        <v>0</v>
      </c>
      <c r="AT27" s="57">
        <v>0</v>
      </c>
      <c r="AU27" s="57">
        <v>22230.6</v>
      </c>
      <c r="AV27" s="57">
        <v>0</v>
      </c>
      <c r="AW27" s="57">
        <v>0</v>
      </c>
      <c r="AX27" s="57">
        <v>0</v>
      </c>
      <c r="AY27" s="102">
        <f>AZ27+BB27+BC27+BD27+BE27+BF27</f>
        <v>12886.2</v>
      </c>
      <c r="AZ27" s="102">
        <v>0</v>
      </c>
      <c r="BA27" s="102">
        <v>0</v>
      </c>
      <c r="BB27" s="102">
        <v>0</v>
      </c>
      <c r="BC27" s="107">
        <v>12886.2</v>
      </c>
      <c r="BD27" s="102">
        <v>0</v>
      </c>
      <c r="BE27" s="102">
        <v>0</v>
      </c>
      <c r="BF27" s="102">
        <v>0</v>
      </c>
      <c r="BG27" s="56">
        <f>BH27+BJ27+BK27+BL27+BM27+BN27</f>
        <v>13191.5</v>
      </c>
      <c r="BH27" s="56">
        <v>0</v>
      </c>
      <c r="BI27" s="56">
        <v>0</v>
      </c>
      <c r="BJ27" s="56">
        <v>0</v>
      </c>
      <c r="BK27" s="56">
        <v>13191.5</v>
      </c>
      <c r="BL27" s="56">
        <v>0</v>
      </c>
      <c r="BM27" s="56">
        <v>0</v>
      </c>
      <c r="BN27" s="50">
        <v>0</v>
      </c>
      <c r="BO27" s="33">
        <f>BP27+BR27+BS27+BT27+BU27+BV27</f>
        <v>4036.8</v>
      </c>
      <c r="BP27" s="33">
        <v>0</v>
      </c>
      <c r="BQ27" s="33">
        <v>0</v>
      </c>
      <c r="BR27" s="33">
        <v>0</v>
      </c>
      <c r="BS27" s="33">
        <v>4036.8</v>
      </c>
      <c r="BT27" s="33">
        <v>0</v>
      </c>
      <c r="BU27" s="33">
        <v>0</v>
      </c>
      <c r="BV27" s="33">
        <v>0</v>
      </c>
      <c r="BW27" s="33">
        <v>0</v>
      </c>
      <c r="BX27" s="33">
        <v>0</v>
      </c>
      <c r="BY27" s="33">
        <v>0</v>
      </c>
      <c r="BZ27" s="33">
        <v>0</v>
      </c>
      <c r="CA27" s="33">
        <v>0</v>
      </c>
      <c r="CB27" s="33">
        <v>0</v>
      </c>
    </row>
    <row r="28" spans="1:80" ht="51" customHeight="1" x14ac:dyDescent="0.2">
      <c r="A28" s="58" t="s">
        <v>78</v>
      </c>
      <c r="B28" s="59" t="s">
        <v>17</v>
      </c>
      <c r="C28" s="59" t="s">
        <v>17</v>
      </c>
      <c r="D28" s="56">
        <f>K28+R28+AA28+AI28+AR28+AY28+BG28+BO28</f>
        <v>92140.800000000003</v>
      </c>
      <c r="E28" s="56"/>
      <c r="F28" s="56"/>
      <c r="G28" s="56"/>
      <c r="H28" s="56"/>
      <c r="I28" s="56"/>
      <c r="J28" s="56"/>
      <c r="K28" s="56">
        <v>0</v>
      </c>
      <c r="L28" s="56"/>
      <c r="M28" s="56"/>
      <c r="N28" s="56"/>
      <c r="O28" s="56"/>
      <c r="P28" s="56"/>
      <c r="Q28" s="56"/>
      <c r="R28" s="56">
        <v>0</v>
      </c>
      <c r="S28" s="56"/>
      <c r="T28" s="56"/>
      <c r="U28" s="56"/>
      <c r="V28" s="56"/>
      <c r="W28" s="56"/>
      <c r="X28" s="56"/>
      <c r="Y28" s="56"/>
      <c r="Z28" s="56"/>
      <c r="AA28" s="56">
        <v>0</v>
      </c>
      <c r="AB28" s="56"/>
      <c r="AC28" s="57"/>
      <c r="AD28" s="57"/>
      <c r="AE28" s="56"/>
      <c r="AF28" s="56"/>
      <c r="AG28" s="56"/>
      <c r="AH28" s="56"/>
      <c r="AI28" s="56">
        <v>0</v>
      </c>
      <c r="AJ28" s="56"/>
      <c r="AK28" s="56"/>
      <c r="AL28" s="56"/>
      <c r="AM28" s="56"/>
      <c r="AN28" s="56"/>
      <c r="AO28" s="56"/>
      <c r="AP28" s="56"/>
      <c r="AQ28" s="56"/>
      <c r="AR28" s="57">
        <f>AT28+AU28+AV28+AW28+AX28</f>
        <v>0</v>
      </c>
      <c r="AS28" s="57"/>
      <c r="AT28" s="57">
        <v>0</v>
      </c>
      <c r="AU28" s="57">
        <v>0</v>
      </c>
      <c r="AV28" s="57">
        <v>0</v>
      </c>
      <c r="AW28" s="57">
        <v>0</v>
      </c>
      <c r="AX28" s="57">
        <v>0</v>
      </c>
      <c r="AY28" s="102">
        <f>BA28+BB28+BC28+BD28+BE28+BF28</f>
        <v>26701.600000000002</v>
      </c>
      <c r="AZ28" s="102"/>
      <c r="BA28" s="102">
        <v>16001</v>
      </c>
      <c r="BB28" s="102">
        <v>9288.9</v>
      </c>
      <c r="BC28" s="102">
        <v>1411.7</v>
      </c>
      <c r="BD28" s="102">
        <v>0</v>
      </c>
      <c r="BE28" s="102">
        <v>0</v>
      </c>
      <c r="BF28" s="102">
        <v>0</v>
      </c>
      <c r="BG28" s="56">
        <f>BI28+BJ28+BK28+BL28+BM28+BN28</f>
        <v>65439.199999999997</v>
      </c>
      <c r="BH28" s="56"/>
      <c r="BI28" s="56">
        <v>39333.199999999997</v>
      </c>
      <c r="BJ28" s="56">
        <v>22834</v>
      </c>
      <c r="BK28" s="56">
        <v>3272</v>
      </c>
      <c r="BL28" s="56">
        <v>0</v>
      </c>
      <c r="BM28" s="56">
        <v>0</v>
      </c>
      <c r="BN28" s="50">
        <v>0</v>
      </c>
      <c r="BO28" s="33">
        <f>BR28+BS28+BT28+BU28+BV28</f>
        <v>0</v>
      </c>
      <c r="BP28" s="33"/>
      <c r="BQ28" s="33"/>
      <c r="BR28" s="33">
        <v>0</v>
      </c>
      <c r="BS28" s="33">
        <v>0</v>
      </c>
      <c r="BT28" s="33">
        <v>0</v>
      </c>
      <c r="BU28" s="33">
        <v>0</v>
      </c>
      <c r="BV28" s="33">
        <v>0</v>
      </c>
      <c r="BW28" s="33">
        <v>0</v>
      </c>
      <c r="BX28" s="33">
        <v>0</v>
      </c>
      <c r="BY28" s="33">
        <v>0</v>
      </c>
      <c r="BZ28" s="33">
        <v>0</v>
      </c>
      <c r="CA28" s="33">
        <v>0</v>
      </c>
      <c r="CB28" s="33">
        <v>0</v>
      </c>
    </row>
    <row r="29" spans="1:80" ht="96.75" customHeight="1" x14ac:dyDescent="0.2">
      <c r="A29" s="58" t="s">
        <v>53</v>
      </c>
      <c r="B29" s="59" t="s">
        <v>18</v>
      </c>
      <c r="C29" s="59" t="s">
        <v>7</v>
      </c>
      <c r="D29" s="56">
        <v>163135.70000000001</v>
      </c>
      <c r="E29" s="56">
        <v>0</v>
      </c>
      <c r="F29" s="56">
        <f>5300-2300</f>
        <v>3000</v>
      </c>
      <c r="G29" s="56">
        <v>0</v>
      </c>
      <c r="H29" s="56"/>
      <c r="I29" s="56"/>
      <c r="J29" s="56"/>
      <c r="K29" s="56">
        <f t="shared" si="15"/>
        <v>2998</v>
      </c>
      <c r="L29" s="56">
        <v>0</v>
      </c>
      <c r="M29" s="56">
        <v>2998</v>
      </c>
      <c r="N29" s="56">
        <v>0</v>
      </c>
      <c r="O29" s="56">
        <v>0</v>
      </c>
      <c r="P29" s="56">
        <v>0</v>
      </c>
      <c r="Q29" s="56">
        <v>0</v>
      </c>
      <c r="R29" s="56">
        <f t="shared" si="37"/>
        <v>6258.2</v>
      </c>
      <c r="S29" s="56">
        <v>0</v>
      </c>
      <c r="T29" s="56">
        <v>0</v>
      </c>
      <c r="U29" s="56">
        <v>6258.2</v>
      </c>
      <c r="V29" s="56">
        <v>0</v>
      </c>
      <c r="W29" s="56">
        <v>0</v>
      </c>
      <c r="X29" s="56">
        <v>0</v>
      </c>
      <c r="Y29" s="56">
        <v>0</v>
      </c>
      <c r="Z29" s="56">
        <v>0</v>
      </c>
      <c r="AA29" s="56">
        <v>11568.3</v>
      </c>
      <c r="AB29" s="56">
        <v>0</v>
      </c>
      <c r="AC29" s="57">
        <v>12769.3</v>
      </c>
      <c r="AD29" s="57">
        <v>0</v>
      </c>
      <c r="AE29" s="56">
        <v>0</v>
      </c>
      <c r="AF29" s="56">
        <v>0</v>
      </c>
      <c r="AG29" s="56">
        <v>0</v>
      </c>
      <c r="AH29" s="56">
        <v>0</v>
      </c>
      <c r="AI29" s="56">
        <f>AJ29+AK29+AL29+AM29+AQ29</f>
        <v>22681.599999999999</v>
      </c>
      <c r="AJ29" s="56">
        <v>0</v>
      </c>
      <c r="AK29" s="56">
        <v>22681.599999999999</v>
      </c>
      <c r="AL29" s="56">
        <v>0</v>
      </c>
      <c r="AM29" s="56">
        <v>0</v>
      </c>
      <c r="AN29" s="56">
        <v>0</v>
      </c>
      <c r="AO29" s="56">
        <v>0</v>
      </c>
      <c r="AP29" s="56">
        <v>0</v>
      </c>
      <c r="AQ29" s="56">
        <v>0</v>
      </c>
      <c r="AR29" s="57">
        <f t="shared" si="51"/>
        <v>27504.1</v>
      </c>
      <c r="AS29" s="57">
        <v>0</v>
      </c>
      <c r="AT29" s="57">
        <v>27504.1</v>
      </c>
      <c r="AU29" s="57">
        <v>0</v>
      </c>
      <c r="AV29" s="57">
        <v>0</v>
      </c>
      <c r="AW29" s="57">
        <v>0</v>
      </c>
      <c r="AX29" s="57">
        <v>0</v>
      </c>
      <c r="AY29" s="102">
        <f>BB29</f>
        <v>22775.3</v>
      </c>
      <c r="AZ29" s="102">
        <v>0</v>
      </c>
      <c r="BA29" s="102">
        <v>0</v>
      </c>
      <c r="BB29" s="102">
        <v>22775.3</v>
      </c>
      <c r="BC29" s="102">
        <v>0</v>
      </c>
      <c r="BD29" s="102">
        <v>0</v>
      </c>
      <c r="BE29" s="102">
        <v>0</v>
      </c>
      <c r="BF29" s="102">
        <v>0</v>
      </c>
      <c r="BG29" s="56">
        <f>BJ29</f>
        <v>22716.400000000001</v>
      </c>
      <c r="BH29" s="56">
        <v>0</v>
      </c>
      <c r="BI29" s="56">
        <v>0</v>
      </c>
      <c r="BJ29" s="56">
        <v>22716.400000000001</v>
      </c>
      <c r="BK29" s="56">
        <v>0</v>
      </c>
      <c r="BL29" s="56">
        <v>0</v>
      </c>
      <c r="BM29" s="56">
        <v>0</v>
      </c>
      <c r="BN29" s="56">
        <v>0</v>
      </c>
      <c r="BO29" s="33">
        <f>BR29</f>
        <v>22716.400000000001</v>
      </c>
      <c r="BP29" s="33">
        <v>0</v>
      </c>
      <c r="BQ29" s="33">
        <v>0</v>
      </c>
      <c r="BR29" s="33">
        <v>22716.400000000001</v>
      </c>
      <c r="BS29" s="33">
        <v>0</v>
      </c>
      <c r="BT29" s="33">
        <v>0</v>
      </c>
      <c r="BU29" s="33">
        <v>0</v>
      </c>
      <c r="BV29" s="109">
        <v>0</v>
      </c>
      <c r="BW29" s="33">
        <f>BX29+BY29+BX30</f>
        <v>22716.400000000001</v>
      </c>
      <c r="BX29" s="33">
        <v>22716.400000000001</v>
      </c>
      <c r="BY29" s="33">
        <v>0</v>
      </c>
      <c r="BZ29" s="33">
        <v>0</v>
      </c>
      <c r="CA29" s="33">
        <v>0</v>
      </c>
      <c r="CB29" s="33">
        <v>0</v>
      </c>
    </row>
    <row r="30" spans="1:80" ht="84.75" customHeight="1" x14ac:dyDescent="0.2">
      <c r="A30" s="58" t="s">
        <v>69</v>
      </c>
      <c r="B30" s="94" t="s">
        <v>17</v>
      </c>
      <c r="C30" s="59" t="s">
        <v>17</v>
      </c>
      <c r="D30" s="56">
        <f t="shared" si="62"/>
        <v>5425.4</v>
      </c>
      <c r="E30" s="56"/>
      <c r="F30" s="56"/>
      <c r="G30" s="56"/>
      <c r="H30" s="56"/>
      <c r="I30" s="56"/>
      <c r="J30" s="56"/>
      <c r="K30" s="56">
        <f>N30</f>
        <v>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  <c r="R30" s="56">
        <f>U30+V30+Y30</f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6"/>
      <c r="AA30" s="56">
        <f>AC30+AD30+AF30</f>
        <v>3122.3</v>
      </c>
      <c r="AB30" s="56">
        <v>0</v>
      </c>
      <c r="AC30" s="57">
        <v>2244.4</v>
      </c>
      <c r="AD30" s="57">
        <v>877.9</v>
      </c>
      <c r="AE30" s="56">
        <v>0</v>
      </c>
      <c r="AF30" s="56">
        <v>0</v>
      </c>
      <c r="AG30" s="56">
        <v>0</v>
      </c>
      <c r="AH30" s="56">
        <v>0</v>
      </c>
      <c r="AI30" s="56">
        <f>AJ30+AK30+AL30+AM30+AQ30+AN30</f>
        <v>0</v>
      </c>
      <c r="AJ30" s="56">
        <v>0</v>
      </c>
      <c r="AK30" s="56">
        <v>0</v>
      </c>
      <c r="AL30" s="56">
        <v>0</v>
      </c>
      <c r="AM30" s="56">
        <v>0</v>
      </c>
      <c r="AN30" s="56">
        <v>0</v>
      </c>
      <c r="AO30" s="56">
        <v>0</v>
      </c>
      <c r="AP30" s="56">
        <v>0</v>
      </c>
      <c r="AQ30" s="56">
        <v>0</v>
      </c>
      <c r="AR30" s="57">
        <f t="shared" si="51"/>
        <v>1071.0999999999999</v>
      </c>
      <c r="AS30" s="57">
        <v>0</v>
      </c>
      <c r="AT30" s="57">
        <v>584.9</v>
      </c>
      <c r="AU30" s="57">
        <f>386.8+99.4</f>
        <v>486.20000000000005</v>
      </c>
      <c r="AV30" s="57">
        <v>0</v>
      </c>
      <c r="AW30" s="57">
        <v>0</v>
      </c>
      <c r="AX30" s="57">
        <v>0</v>
      </c>
      <c r="AY30" s="102">
        <f>BB30+BC30+BD30+BE30+BF30</f>
        <v>1232</v>
      </c>
      <c r="AZ30" s="102">
        <v>0</v>
      </c>
      <c r="BA30" s="102">
        <v>0</v>
      </c>
      <c r="BB30" s="102">
        <v>1062.4000000000001</v>
      </c>
      <c r="BC30" s="102">
        <v>169.6</v>
      </c>
      <c r="BD30" s="102">
        <v>0</v>
      </c>
      <c r="BE30" s="102">
        <v>0</v>
      </c>
      <c r="BF30" s="102">
        <v>0</v>
      </c>
      <c r="BG30" s="56">
        <f>BJ30+BK30+BL30+BM30+BN30</f>
        <v>0</v>
      </c>
      <c r="BH30" s="56">
        <v>0</v>
      </c>
      <c r="BI30" s="56">
        <v>0</v>
      </c>
      <c r="BJ30" s="56">
        <v>0</v>
      </c>
      <c r="BK30" s="56">
        <v>0</v>
      </c>
      <c r="BL30" s="56">
        <v>0</v>
      </c>
      <c r="BM30" s="56">
        <v>0</v>
      </c>
      <c r="BN30" s="56">
        <v>0</v>
      </c>
      <c r="BO30" s="33">
        <f>BR30+BS30+BT30+BU30+BV30</f>
        <v>0</v>
      </c>
      <c r="BP30" s="33">
        <v>0</v>
      </c>
      <c r="BQ30" s="33">
        <v>0</v>
      </c>
      <c r="BR30" s="33">
        <v>0</v>
      </c>
      <c r="BS30" s="33">
        <v>0</v>
      </c>
      <c r="BT30" s="33">
        <v>0</v>
      </c>
      <c r="BU30" s="33">
        <v>0</v>
      </c>
      <c r="BV30" s="33">
        <v>0</v>
      </c>
      <c r="BW30" s="33">
        <v>0</v>
      </c>
      <c r="BX30" s="33">
        <v>0</v>
      </c>
      <c r="BY30" s="33">
        <v>0</v>
      </c>
      <c r="BZ30" s="33">
        <v>0</v>
      </c>
      <c r="CA30" s="33">
        <v>0</v>
      </c>
      <c r="CB30" s="33">
        <v>0</v>
      </c>
    </row>
    <row r="31" spans="1:80" ht="38.25" x14ac:dyDescent="0.2">
      <c r="A31" s="72" t="s">
        <v>59</v>
      </c>
      <c r="B31" s="94" t="s">
        <v>17</v>
      </c>
      <c r="C31" s="59" t="s">
        <v>17</v>
      </c>
      <c r="D31" s="56">
        <f t="shared" si="62"/>
        <v>9707.4</v>
      </c>
      <c r="E31" s="56"/>
      <c r="F31" s="56"/>
      <c r="G31" s="56"/>
      <c r="H31" s="56"/>
      <c r="I31" s="56"/>
      <c r="J31" s="56"/>
      <c r="K31" s="56">
        <v>0</v>
      </c>
      <c r="L31" s="56"/>
      <c r="M31" s="56"/>
      <c r="N31" s="56"/>
      <c r="O31" s="56"/>
      <c r="P31" s="56"/>
      <c r="Q31" s="56"/>
      <c r="R31" s="56">
        <v>0</v>
      </c>
      <c r="S31" s="56"/>
      <c r="T31" s="56"/>
      <c r="U31" s="56"/>
      <c r="V31" s="56"/>
      <c r="W31" s="56"/>
      <c r="X31" s="56"/>
      <c r="Y31" s="56"/>
      <c r="Z31" s="56"/>
      <c r="AA31" s="56">
        <v>0</v>
      </c>
      <c r="AB31" s="56"/>
      <c r="AC31" s="57"/>
      <c r="AD31" s="57"/>
      <c r="AE31" s="56"/>
      <c r="AF31" s="56"/>
      <c r="AG31" s="56"/>
      <c r="AH31" s="56"/>
      <c r="AI31" s="56">
        <f>AJ31+AK31+AL31+AM31+AN31+AO31+AP31+AQ31</f>
        <v>5006.3999999999996</v>
      </c>
      <c r="AJ31" s="56">
        <v>0</v>
      </c>
      <c r="AK31" s="56">
        <v>0</v>
      </c>
      <c r="AL31" s="56">
        <v>5006.3999999999996</v>
      </c>
      <c r="AM31" s="56">
        <v>0</v>
      </c>
      <c r="AN31" s="56">
        <v>0</v>
      </c>
      <c r="AO31" s="56"/>
      <c r="AP31" s="56"/>
      <c r="AQ31" s="56">
        <v>0</v>
      </c>
      <c r="AR31" s="57">
        <f>AT31+AU31+AV31+AW31+AX31</f>
        <v>4701</v>
      </c>
      <c r="AS31" s="57"/>
      <c r="AT31" s="57">
        <v>0</v>
      </c>
      <c r="AU31" s="57">
        <v>4701</v>
      </c>
      <c r="AV31" s="57">
        <v>0</v>
      </c>
      <c r="AW31" s="57">
        <v>0</v>
      </c>
      <c r="AX31" s="57">
        <v>0</v>
      </c>
      <c r="AY31" s="102">
        <f t="shared" ref="AY31:AY38" si="68">BB31+BC31+BD31+BE31+BF31</f>
        <v>0</v>
      </c>
      <c r="AZ31" s="102"/>
      <c r="BA31" s="102">
        <v>0</v>
      </c>
      <c r="BB31" s="102">
        <v>0</v>
      </c>
      <c r="BC31" s="102">
        <v>0</v>
      </c>
      <c r="BD31" s="102">
        <v>0</v>
      </c>
      <c r="BE31" s="102">
        <v>0</v>
      </c>
      <c r="BF31" s="102">
        <v>0</v>
      </c>
      <c r="BG31" s="56">
        <v>0</v>
      </c>
      <c r="BH31" s="56"/>
      <c r="BI31" s="56">
        <v>0</v>
      </c>
      <c r="BJ31" s="56">
        <v>0</v>
      </c>
      <c r="BK31" s="56">
        <v>0</v>
      </c>
      <c r="BL31" s="56">
        <v>0</v>
      </c>
      <c r="BM31" s="56">
        <v>0</v>
      </c>
      <c r="BN31" s="56">
        <v>0</v>
      </c>
      <c r="BO31" s="33">
        <v>0</v>
      </c>
      <c r="BP31" s="33"/>
      <c r="BQ31" s="33">
        <v>0</v>
      </c>
      <c r="BR31" s="33">
        <v>0</v>
      </c>
      <c r="BS31" s="33">
        <v>0</v>
      </c>
      <c r="BT31" s="33">
        <v>0</v>
      </c>
      <c r="BU31" s="33">
        <v>0</v>
      </c>
      <c r="BV31" s="33">
        <v>0</v>
      </c>
      <c r="BW31" s="33">
        <v>0</v>
      </c>
      <c r="BX31" s="33">
        <v>0</v>
      </c>
      <c r="BY31" s="33">
        <v>0</v>
      </c>
      <c r="BZ31" s="33">
        <v>0</v>
      </c>
      <c r="CA31" s="33">
        <v>0</v>
      </c>
      <c r="CB31" s="33">
        <v>0</v>
      </c>
    </row>
    <row r="32" spans="1:80" ht="63.75" x14ac:dyDescent="0.2">
      <c r="A32" s="72" t="s">
        <v>60</v>
      </c>
      <c r="B32" s="59" t="s">
        <v>18</v>
      </c>
      <c r="C32" s="59" t="s">
        <v>18</v>
      </c>
      <c r="D32" s="56">
        <f t="shared" si="62"/>
        <v>13665</v>
      </c>
      <c r="E32" s="56"/>
      <c r="F32" s="56"/>
      <c r="G32" s="56"/>
      <c r="H32" s="56"/>
      <c r="I32" s="56"/>
      <c r="J32" s="56"/>
      <c r="K32" s="56">
        <v>0</v>
      </c>
      <c r="L32" s="56"/>
      <c r="M32" s="56"/>
      <c r="N32" s="56"/>
      <c r="O32" s="56"/>
      <c r="P32" s="56"/>
      <c r="Q32" s="56"/>
      <c r="R32" s="56">
        <v>0</v>
      </c>
      <c r="S32" s="56"/>
      <c r="T32" s="56"/>
      <c r="U32" s="56"/>
      <c r="V32" s="56"/>
      <c r="W32" s="56"/>
      <c r="X32" s="56"/>
      <c r="Y32" s="56"/>
      <c r="Z32" s="56"/>
      <c r="AA32" s="56">
        <v>0</v>
      </c>
      <c r="AB32" s="56"/>
      <c r="AC32" s="57"/>
      <c r="AD32" s="57"/>
      <c r="AE32" s="56"/>
      <c r="AF32" s="56"/>
      <c r="AG32" s="56"/>
      <c r="AH32" s="56"/>
      <c r="AI32" s="56">
        <f>AJ32+AK32+AL32+AM32+AN32+AO32+AP32+AQ32</f>
        <v>13665</v>
      </c>
      <c r="AJ32" s="56">
        <v>0</v>
      </c>
      <c r="AK32" s="56">
        <v>0</v>
      </c>
      <c r="AL32" s="56">
        <v>13665</v>
      </c>
      <c r="AM32" s="56">
        <v>0</v>
      </c>
      <c r="AN32" s="56">
        <v>0</v>
      </c>
      <c r="AO32" s="56"/>
      <c r="AP32" s="56"/>
      <c r="AQ32" s="56">
        <v>0</v>
      </c>
      <c r="AR32" s="57">
        <v>0</v>
      </c>
      <c r="AS32" s="57"/>
      <c r="AT32" s="57">
        <v>0</v>
      </c>
      <c r="AU32" s="57">
        <v>0</v>
      </c>
      <c r="AV32" s="57">
        <v>0</v>
      </c>
      <c r="AW32" s="57">
        <v>0</v>
      </c>
      <c r="AX32" s="57">
        <v>0</v>
      </c>
      <c r="AY32" s="102">
        <f t="shared" si="68"/>
        <v>0</v>
      </c>
      <c r="AZ32" s="102"/>
      <c r="BA32" s="102">
        <v>0</v>
      </c>
      <c r="BB32" s="102">
        <v>0</v>
      </c>
      <c r="BC32" s="102">
        <v>0</v>
      </c>
      <c r="BD32" s="102">
        <v>0</v>
      </c>
      <c r="BE32" s="102">
        <v>0</v>
      </c>
      <c r="BF32" s="102">
        <v>0</v>
      </c>
      <c r="BG32" s="56">
        <v>0</v>
      </c>
      <c r="BH32" s="56"/>
      <c r="BI32" s="56">
        <v>0</v>
      </c>
      <c r="BJ32" s="56">
        <v>0</v>
      </c>
      <c r="BK32" s="56">
        <v>0</v>
      </c>
      <c r="BL32" s="56">
        <v>0</v>
      </c>
      <c r="BM32" s="56">
        <v>0</v>
      </c>
      <c r="BN32" s="56">
        <v>0</v>
      </c>
      <c r="BO32" s="33">
        <v>0</v>
      </c>
      <c r="BP32" s="33"/>
      <c r="BQ32" s="33">
        <v>0</v>
      </c>
      <c r="BR32" s="33">
        <v>0</v>
      </c>
      <c r="BS32" s="33">
        <v>0</v>
      </c>
      <c r="BT32" s="33">
        <v>0</v>
      </c>
      <c r="BU32" s="33">
        <v>0</v>
      </c>
      <c r="BV32" s="33">
        <v>0</v>
      </c>
      <c r="BW32" s="33">
        <v>0</v>
      </c>
      <c r="BX32" s="33">
        <v>0</v>
      </c>
      <c r="BY32" s="33">
        <v>0</v>
      </c>
      <c r="BZ32" s="33">
        <v>0</v>
      </c>
      <c r="CA32" s="33">
        <v>0</v>
      </c>
      <c r="CB32" s="33">
        <v>0</v>
      </c>
    </row>
    <row r="33" spans="1:80" ht="38.25" x14ac:dyDescent="0.2">
      <c r="A33" s="72" t="s">
        <v>63</v>
      </c>
      <c r="B33" s="59" t="s">
        <v>17</v>
      </c>
      <c r="C33" s="59" t="s">
        <v>17</v>
      </c>
      <c r="D33" s="56">
        <f t="shared" si="62"/>
        <v>1501.9</v>
      </c>
      <c r="E33" s="56"/>
      <c r="F33" s="56"/>
      <c r="G33" s="56"/>
      <c r="H33" s="56"/>
      <c r="I33" s="56"/>
      <c r="J33" s="56"/>
      <c r="K33" s="56">
        <v>0</v>
      </c>
      <c r="L33" s="56"/>
      <c r="M33" s="56"/>
      <c r="N33" s="56"/>
      <c r="O33" s="56"/>
      <c r="P33" s="56"/>
      <c r="Q33" s="56"/>
      <c r="R33" s="56">
        <v>0</v>
      </c>
      <c r="S33" s="56"/>
      <c r="T33" s="56"/>
      <c r="U33" s="56"/>
      <c r="V33" s="56"/>
      <c r="W33" s="56"/>
      <c r="X33" s="56"/>
      <c r="Y33" s="56"/>
      <c r="Z33" s="56"/>
      <c r="AA33" s="56">
        <v>0</v>
      </c>
      <c r="AB33" s="56"/>
      <c r="AC33" s="57"/>
      <c r="AD33" s="57"/>
      <c r="AE33" s="56"/>
      <c r="AF33" s="56"/>
      <c r="AG33" s="56"/>
      <c r="AH33" s="56"/>
      <c r="AI33" s="56">
        <f>AL33</f>
        <v>144</v>
      </c>
      <c r="AJ33" s="56">
        <v>0</v>
      </c>
      <c r="AK33" s="56">
        <v>0</v>
      </c>
      <c r="AL33" s="56">
        <v>144</v>
      </c>
      <c r="AM33" s="56">
        <v>0</v>
      </c>
      <c r="AN33" s="56">
        <v>0</v>
      </c>
      <c r="AO33" s="56"/>
      <c r="AP33" s="56"/>
      <c r="AQ33" s="56">
        <v>0</v>
      </c>
      <c r="AR33" s="57">
        <v>0</v>
      </c>
      <c r="AS33" s="57"/>
      <c r="AT33" s="57">
        <v>0</v>
      </c>
      <c r="AU33" s="57">
        <v>0</v>
      </c>
      <c r="AV33" s="57">
        <v>0</v>
      </c>
      <c r="AW33" s="57">
        <v>0</v>
      </c>
      <c r="AX33" s="57">
        <v>0</v>
      </c>
      <c r="AY33" s="102">
        <f>BB33+BC33+BD33+BE33+BF33</f>
        <v>1357.9</v>
      </c>
      <c r="AZ33" s="102"/>
      <c r="BA33" s="102">
        <v>0</v>
      </c>
      <c r="BB33" s="102">
        <v>0</v>
      </c>
      <c r="BC33" s="107">
        <v>1357.9</v>
      </c>
      <c r="BD33" s="102">
        <v>0</v>
      </c>
      <c r="BE33" s="102">
        <v>0</v>
      </c>
      <c r="BF33" s="102">
        <v>0</v>
      </c>
      <c r="BG33" s="56">
        <v>0</v>
      </c>
      <c r="BH33" s="56"/>
      <c r="BI33" s="56">
        <v>0</v>
      </c>
      <c r="BJ33" s="56">
        <v>0</v>
      </c>
      <c r="BK33" s="56">
        <v>0</v>
      </c>
      <c r="BL33" s="56">
        <v>0</v>
      </c>
      <c r="BM33" s="56">
        <v>0</v>
      </c>
      <c r="BN33" s="56">
        <v>0</v>
      </c>
      <c r="BO33" s="33">
        <v>0</v>
      </c>
      <c r="BP33" s="33"/>
      <c r="BQ33" s="33">
        <v>0</v>
      </c>
      <c r="BR33" s="33">
        <v>0</v>
      </c>
      <c r="BS33" s="33">
        <v>0</v>
      </c>
      <c r="BT33" s="33">
        <v>0</v>
      </c>
      <c r="BU33" s="33">
        <v>0</v>
      </c>
      <c r="BV33" s="33">
        <v>0</v>
      </c>
      <c r="BW33" s="33">
        <v>0</v>
      </c>
      <c r="BX33" s="33">
        <v>0</v>
      </c>
      <c r="BY33" s="33">
        <v>0</v>
      </c>
      <c r="BZ33" s="33">
        <v>0</v>
      </c>
      <c r="CA33" s="33">
        <v>0</v>
      </c>
      <c r="CB33" s="33">
        <v>0</v>
      </c>
    </row>
    <row r="34" spans="1:80" ht="38.25" x14ac:dyDescent="0.2">
      <c r="A34" s="105" t="s">
        <v>86</v>
      </c>
      <c r="B34" s="103" t="s">
        <v>17</v>
      </c>
      <c r="C34" s="103" t="s">
        <v>17</v>
      </c>
      <c r="D34" s="104">
        <f t="shared" si="62"/>
        <v>636</v>
      </c>
      <c r="E34" s="104"/>
      <c r="F34" s="104"/>
      <c r="G34" s="104"/>
      <c r="H34" s="104"/>
      <c r="I34" s="104"/>
      <c r="J34" s="104"/>
      <c r="K34" s="104">
        <v>0</v>
      </c>
      <c r="L34" s="104"/>
      <c r="M34" s="104"/>
      <c r="N34" s="104"/>
      <c r="O34" s="104"/>
      <c r="P34" s="104"/>
      <c r="Q34" s="104"/>
      <c r="R34" s="104">
        <v>0</v>
      </c>
      <c r="S34" s="104"/>
      <c r="T34" s="104"/>
      <c r="U34" s="104"/>
      <c r="V34" s="104"/>
      <c r="W34" s="104"/>
      <c r="X34" s="104"/>
      <c r="Y34" s="104"/>
      <c r="Z34" s="104"/>
      <c r="AA34" s="104">
        <v>0</v>
      </c>
      <c r="AB34" s="104"/>
      <c r="AC34" s="106"/>
      <c r="AD34" s="106"/>
      <c r="AE34" s="104"/>
      <c r="AF34" s="104"/>
      <c r="AG34" s="104"/>
      <c r="AH34" s="104"/>
      <c r="AI34" s="104">
        <v>0</v>
      </c>
      <c r="AJ34" s="104"/>
      <c r="AK34" s="104"/>
      <c r="AL34" s="104"/>
      <c r="AM34" s="104"/>
      <c r="AN34" s="104"/>
      <c r="AO34" s="104"/>
      <c r="AP34" s="104"/>
      <c r="AQ34" s="104"/>
      <c r="AR34" s="106">
        <f>AS34+AT34+AU34+AV34+AW34+AX34</f>
        <v>0</v>
      </c>
      <c r="AS34" s="106"/>
      <c r="AT34" s="106">
        <v>0</v>
      </c>
      <c r="AU34" s="106">
        <v>0</v>
      </c>
      <c r="AV34" s="106">
        <v>0</v>
      </c>
      <c r="AW34" s="106">
        <v>0</v>
      </c>
      <c r="AX34" s="106">
        <v>0</v>
      </c>
      <c r="AY34" s="104">
        <f>BB34+BC34+BD34+BE34+BF34</f>
        <v>636</v>
      </c>
      <c r="AZ34" s="104"/>
      <c r="BA34" s="104"/>
      <c r="BB34" s="104">
        <v>0</v>
      </c>
      <c r="BC34" s="104">
        <v>636</v>
      </c>
      <c r="BD34" s="104">
        <v>0</v>
      </c>
      <c r="BE34" s="104">
        <v>0</v>
      </c>
      <c r="BF34" s="104">
        <v>0</v>
      </c>
      <c r="BG34" s="104">
        <f>BJ34+BK34+BL34+BM34+BN34</f>
        <v>0</v>
      </c>
      <c r="BH34" s="104"/>
      <c r="BI34" s="104"/>
      <c r="BJ34" s="104">
        <v>0</v>
      </c>
      <c r="BK34" s="104">
        <v>0</v>
      </c>
      <c r="BL34" s="104">
        <v>0</v>
      </c>
      <c r="BM34" s="104">
        <v>0</v>
      </c>
      <c r="BN34" s="104">
        <v>0</v>
      </c>
      <c r="BO34" s="33">
        <f>BR34+BS34+BT34+BU34+BV34</f>
        <v>0</v>
      </c>
      <c r="BP34" s="33"/>
      <c r="BQ34" s="33"/>
      <c r="BR34" s="33">
        <v>0</v>
      </c>
      <c r="BS34" s="33">
        <v>0</v>
      </c>
      <c r="BT34" s="33">
        <v>0</v>
      </c>
      <c r="BU34" s="33">
        <v>0</v>
      </c>
      <c r="BV34" s="33">
        <v>0</v>
      </c>
      <c r="BW34" s="33">
        <v>0</v>
      </c>
      <c r="BX34" s="33">
        <v>0</v>
      </c>
      <c r="BY34" s="33">
        <v>0</v>
      </c>
      <c r="BZ34" s="33">
        <v>0</v>
      </c>
      <c r="CA34" s="33">
        <v>0</v>
      </c>
      <c r="CB34" s="33">
        <v>0</v>
      </c>
    </row>
    <row r="35" spans="1:80" ht="48.75" customHeight="1" x14ac:dyDescent="0.2">
      <c r="A35" s="130" t="s">
        <v>52</v>
      </c>
      <c r="B35" s="59" t="s">
        <v>17</v>
      </c>
      <c r="C35" s="59" t="s">
        <v>17</v>
      </c>
      <c r="D35" s="56">
        <f t="shared" si="62"/>
        <v>60777.4</v>
      </c>
      <c r="E35" s="73"/>
      <c r="F35" s="73"/>
      <c r="G35" s="73"/>
      <c r="H35" s="73"/>
      <c r="I35" s="73"/>
      <c r="J35" s="73"/>
      <c r="K35" s="73">
        <f>N35</f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3">
        <v>0</v>
      </c>
      <c r="R35" s="56">
        <f>U35+V35</f>
        <v>621.4</v>
      </c>
      <c r="S35" s="56">
        <v>0</v>
      </c>
      <c r="T35" s="56">
        <v>0</v>
      </c>
      <c r="U35" s="56">
        <v>0</v>
      </c>
      <c r="V35" s="56">
        <v>621.4</v>
      </c>
      <c r="W35" s="73">
        <v>0</v>
      </c>
      <c r="X35" s="73">
        <v>0</v>
      </c>
      <c r="Y35" s="73">
        <v>0</v>
      </c>
      <c r="Z35" s="73">
        <v>0</v>
      </c>
      <c r="AA35" s="56">
        <f>AC35+AD35+AF35</f>
        <v>29223.3</v>
      </c>
      <c r="AB35" s="56">
        <v>0</v>
      </c>
      <c r="AC35" s="57">
        <v>27762.1</v>
      </c>
      <c r="AD35" s="57">
        <v>1461.2</v>
      </c>
      <c r="AE35" s="73">
        <v>0</v>
      </c>
      <c r="AF35" s="73">
        <v>0</v>
      </c>
      <c r="AG35" s="73">
        <v>0</v>
      </c>
      <c r="AH35" s="73">
        <v>0</v>
      </c>
      <c r="AI35" s="56">
        <f>AJ35+AK35+AL35+AM35+AN35+AO35+AP35+AQ35</f>
        <v>30183.3</v>
      </c>
      <c r="AJ35" s="56">
        <v>0</v>
      </c>
      <c r="AK35" s="56">
        <v>27762.2</v>
      </c>
      <c r="AL35" s="56">
        <v>2421.1</v>
      </c>
      <c r="AM35" s="73">
        <v>0</v>
      </c>
      <c r="AN35" s="73">
        <v>0</v>
      </c>
      <c r="AO35" s="73">
        <v>0</v>
      </c>
      <c r="AP35" s="73">
        <v>0</v>
      </c>
      <c r="AQ35" s="73">
        <v>0</v>
      </c>
      <c r="AR35" s="74">
        <f>AT35+AU35+AV35+AW35+AX35</f>
        <v>749.4</v>
      </c>
      <c r="AS35" s="74">
        <v>0</v>
      </c>
      <c r="AT35" s="74">
        <v>0</v>
      </c>
      <c r="AU35" s="74">
        <f>609.4+140</f>
        <v>749.4</v>
      </c>
      <c r="AV35" s="74">
        <v>0</v>
      </c>
      <c r="AW35" s="74">
        <v>0</v>
      </c>
      <c r="AX35" s="74">
        <v>0</v>
      </c>
      <c r="AY35" s="102">
        <f t="shared" si="68"/>
        <v>0</v>
      </c>
      <c r="AZ35" s="73">
        <v>0</v>
      </c>
      <c r="BA35" s="73">
        <v>0</v>
      </c>
      <c r="BB35" s="73">
        <v>0</v>
      </c>
      <c r="BC35" s="73">
        <v>0</v>
      </c>
      <c r="BD35" s="73">
        <v>0</v>
      </c>
      <c r="BE35" s="73">
        <v>0</v>
      </c>
      <c r="BF35" s="73">
        <v>0</v>
      </c>
      <c r="BG35" s="73">
        <v>0</v>
      </c>
      <c r="BH35" s="73">
        <v>0</v>
      </c>
      <c r="BI35" s="73">
        <v>0</v>
      </c>
      <c r="BJ35" s="73">
        <v>0</v>
      </c>
      <c r="BK35" s="73">
        <v>0</v>
      </c>
      <c r="BL35" s="73">
        <v>0</v>
      </c>
      <c r="BM35" s="73">
        <v>0</v>
      </c>
      <c r="BN35" s="7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3">
        <v>0</v>
      </c>
      <c r="BU35" s="33">
        <v>0</v>
      </c>
      <c r="BV35" s="33">
        <v>0</v>
      </c>
      <c r="BW35" s="33">
        <v>0</v>
      </c>
      <c r="BX35" s="33">
        <v>0</v>
      </c>
      <c r="BY35" s="33">
        <v>0</v>
      </c>
      <c r="BZ35" s="33">
        <v>0</v>
      </c>
      <c r="CA35" s="33">
        <v>0</v>
      </c>
      <c r="CB35" s="33">
        <v>0</v>
      </c>
    </row>
    <row r="36" spans="1:80" ht="63.75" x14ac:dyDescent="0.2">
      <c r="A36" s="154"/>
      <c r="B36" s="59" t="s">
        <v>18</v>
      </c>
      <c r="C36" s="59" t="s">
        <v>7</v>
      </c>
      <c r="D36" s="56">
        <f t="shared" si="62"/>
        <v>24374.799999999999</v>
      </c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56">
        <f>U36+V36</f>
        <v>23968.399999999998</v>
      </c>
      <c r="S36" s="56"/>
      <c r="T36" s="56"/>
      <c r="U36" s="56">
        <v>22383.8</v>
      </c>
      <c r="V36" s="56">
        <v>1584.6</v>
      </c>
      <c r="W36" s="73"/>
      <c r="X36" s="73"/>
      <c r="Y36" s="73"/>
      <c r="Z36" s="73"/>
      <c r="AA36" s="73"/>
      <c r="AB36" s="73"/>
      <c r="AC36" s="74"/>
      <c r="AD36" s="74"/>
      <c r="AE36" s="73"/>
      <c r="AF36" s="73"/>
      <c r="AG36" s="73"/>
      <c r="AH36" s="73"/>
      <c r="AI36" s="73">
        <f>AL36</f>
        <v>406.4</v>
      </c>
      <c r="AJ36" s="73">
        <v>0</v>
      </c>
      <c r="AK36" s="73">
        <v>0</v>
      </c>
      <c r="AL36" s="73">
        <v>406.4</v>
      </c>
      <c r="AM36" s="73">
        <v>0</v>
      </c>
      <c r="AN36" s="73">
        <v>0</v>
      </c>
      <c r="AO36" s="73">
        <v>0</v>
      </c>
      <c r="AP36" s="73">
        <v>0</v>
      </c>
      <c r="AQ36" s="73">
        <v>0</v>
      </c>
      <c r="AR36" s="74">
        <v>0</v>
      </c>
      <c r="AS36" s="74">
        <v>0</v>
      </c>
      <c r="AT36" s="74">
        <v>0</v>
      </c>
      <c r="AU36" s="74">
        <v>0</v>
      </c>
      <c r="AV36" s="74">
        <v>0</v>
      </c>
      <c r="AW36" s="74">
        <v>0</v>
      </c>
      <c r="AX36" s="74">
        <v>0</v>
      </c>
      <c r="AY36" s="102">
        <f t="shared" si="68"/>
        <v>0</v>
      </c>
      <c r="AZ36" s="73">
        <v>0</v>
      </c>
      <c r="BA36" s="73">
        <v>0</v>
      </c>
      <c r="BB36" s="73">
        <v>0</v>
      </c>
      <c r="BC36" s="73">
        <v>0</v>
      </c>
      <c r="BD36" s="73">
        <v>0</v>
      </c>
      <c r="BE36" s="73">
        <v>0</v>
      </c>
      <c r="BF36" s="73">
        <v>0</v>
      </c>
      <c r="BG36" s="73">
        <v>0</v>
      </c>
      <c r="BH36" s="73">
        <v>0</v>
      </c>
      <c r="BI36" s="73">
        <v>0</v>
      </c>
      <c r="BJ36" s="73">
        <v>0</v>
      </c>
      <c r="BK36" s="73">
        <v>0</v>
      </c>
      <c r="BL36" s="73">
        <v>0</v>
      </c>
      <c r="BM36" s="73">
        <v>0</v>
      </c>
      <c r="BN36" s="73">
        <v>0</v>
      </c>
      <c r="BO36" s="33">
        <v>0</v>
      </c>
      <c r="BP36" s="33">
        <v>0</v>
      </c>
      <c r="BQ36" s="33">
        <v>0</v>
      </c>
      <c r="BR36" s="33">
        <v>0</v>
      </c>
      <c r="BS36" s="33">
        <v>0</v>
      </c>
      <c r="BT36" s="33">
        <v>0</v>
      </c>
      <c r="BU36" s="33">
        <v>0</v>
      </c>
      <c r="BV36" s="33">
        <v>0</v>
      </c>
      <c r="BW36" s="33">
        <v>0</v>
      </c>
      <c r="BX36" s="33">
        <v>0</v>
      </c>
      <c r="BY36" s="33">
        <v>0</v>
      </c>
      <c r="BZ36" s="33">
        <v>0</v>
      </c>
      <c r="CA36" s="33">
        <v>0</v>
      </c>
      <c r="CB36" s="33">
        <v>0</v>
      </c>
    </row>
    <row r="37" spans="1:80" ht="51.75" customHeight="1" x14ac:dyDescent="0.2">
      <c r="A37" s="161" t="s">
        <v>72</v>
      </c>
      <c r="B37" s="59" t="s">
        <v>48</v>
      </c>
      <c r="C37" s="59" t="s">
        <v>48</v>
      </c>
      <c r="D37" s="56">
        <f t="shared" si="62"/>
        <v>34654.5</v>
      </c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56">
        <f>U37+V37</f>
        <v>34572.6</v>
      </c>
      <c r="S37" s="56"/>
      <c r="T37" s="56"/>
      <c r="U37" s="56">
        <v>34538.1</v>
      </c>
      <c r="V37" s="56">
        <v>34.5</v>
      </c>
      <c r="W37" s="73"/>
      <c r="X37" s="73"/>
      <c r="Y37" s="73"/>
      <c r="Z37" s="73"/>
      <c r="AA37" s="73">
        <f>AB37++AD37+AE37++AG37+AH37+AC37</f>
        <v>81.899999999999991</v>
      </c>
      <c r="AB37" s="73"/>
      <c r="AC37" s="74">
        <v>81.8</v>
      </c>
      <c r="AD37" s="74">
        <v>0.1</v>
      </c>
      <c r="AE37" s="73"/>
      <c r="AF37" s="73"/>
      <c r="AG37" s="73"/>
      <c r="AH37" s="73"/>
      <c r="AI37" s="73">
        <v>0</v>
      </c>
      <c r="AJ37" s="73">
        <v>0</v>
      </c>
      <c r="AK37" s="73">
        <v>0</v>
      </c>
      <c r="AL37" s="73">
        <v>0</v>
      </c>
      <c r="AM37" s="73">
        <v>0</v>
      </c>
      <c r="AN37" s="73">
        <v>0</v>
      </c>
      <c r="AO37" s="73">
        <v>0</v>
      </c>
      <c r="AP37" s="73">
        <v>0</v>
      </c>
      <c r="AQ37" s="73">
        <v>0</v>
      </c>
      <c r="AR37" s="74">
        <v>0</v>
      </c>
      <c r="AS37" s="74">
        <v>0</v>
      </c>
      <c r="AT37" s="74">
        <v>0</v>
      </c>
      <c r="AU37" s="74">
        <v>0</v>
      </c>
      <c r="AV37" s="74">
        <v>0</v>
      </c>
      <c r="AW37" s="74">
        <v>0</v>
      </c>
      <c r="AX37" s="74">
        <v>0</v>
      </c>
      <c r="AY37" s="102">
        <f>BB37+BC37+BD37+BE37+BF37</f>
        <v>0</v>
      </c>
      <c r="AZ37" s="73">
        <v>0</v>
      </c>
      <c r="BA37" s="73">
        <v>0</v>
      </c>
      <c r="BB37" s="73">
        <v>0</v>
      </c>
      <c r="BC37" s="73">
        <v>0</v>
      </c>
      <c r="BD37" s="73">
        <v>0</v>
      </c>
      <c r="BE37" s="73">
        <v>0</v>
      </c>
      <c r="BF37" s="73">
        <v>0</v>
      </c>
      <c r="BG37" s="73">
        <v>0</v>
      </c>
      <c r="BH37" s="73">
        <v>0</v>
      </c>
      <c r="BI37" s="73">
        <v>0</v>
      </c>
      <c r="BJ37" s="73">
        <v>0</v>
      </c>
      <c r="BK37" s="73">
        <v>0</v>
      </c>
      <c r="BL37" s="73">
        <v>0</v>
      </c>
      <c r="BM37" s="73">
        <v>0</v>
      </c>
      <c r="BN37" s="73">
        <v>0</v>
      </c>
      <c r="BO37" s="33">
        <v>0</v>
      </c>
      <c r="BP37" s="33">
        <v>0</v>
      </c>
      <c r="BQ37" s="33">
        <v>0</v>
      </c>
      <c r="BR37" s="33">
        <v>0</v>
      </c>
      <c r="BS37" s="33">
        <v>0</v>
      </c>
      <c r="BT37" s="33">
        <v>0</v>
      </c>
      <c r="BU37" s="33">
        <v>0</v>
      </c>
      <c r="BV37" s="33">
        <v>0</v>
      </c>
      <c r="BW37" s="33">
        <v>0</v>
      </c>
      <c r="BX37" s="33">
        <v>0</v>
      </c>
      <c r="BY37" s="33">
        <v>0</v>
      </c>
      <c r="BZ37" s="33">
        <v>0</v>
      </c>
      <c r="CA37" s="33">
        <v>0</v>
      </c>
      <c r="CB37" s="33">
        <v>0</v>
      </c>
    </row>
    <row r="38" spans="1:80" ht="25.5" x14ac:dyDescent="0.2">
      <c r="A38" s="154"/>
      <c r="B38" s="59" t="s">
        <v>7</v>
      </c>
      <c r="C38" s="59" t="s">
        <v>7</v>
      </c>
      <c r="D38" s="56">
        <f t="shared" si="62"/>
        <v>54675.6</v>
      </c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56">
        <f>U38+V38</f>
        <v>6718.9</v>
      </c>
      <c r="S38" s="56"/>
      <c r="T38" s="56"/>
      <c r="U38" s="56">
        <v>6712.2</v>
      </c>
      <c r="V38" s="56">
        <v>6.7</v>
      </c>
      <c r="W38" s="73"/>
      <c r="X38" s="73"/>
      <c r="Y38" s="73"/>
      <c r="Z38" s="73"/>
      <c r="AA38" s="56">
        <f>AC38+AD38</f>
        <v>6024.6</v>
      </c>
      <c r="AB38" s="56"/>
      <c r="AC38" s="57">
        <v>6018.6</v>
      </c>
      <c r="AD38" s="57">
        <v>6</v>
      </c>
      <c r="AE38" s="56"/>
      <c r="AF38" s="56"/>
      <c r="AG38" s="56"/>
      <c r="AH38" s="56"/>
      <c r="AI38" s="56">
        <f>AJ38+AK38+AL38+AM38+AN38+AQ38</f>
        <v>21945.1</v>
      </c>
      <c r="AJ38" s="73">
        <v>0</v>
      </c>
      <c r="AK38" s="56">
        <v>17556.099999999999</v>
      </c>
      <c r="AL38" s="56">
        <v>4389</v>
      </c>
      <c r="AM38" s="73">
        <v>0</v>
      </c>
      <c r="AN38" s="73">
        <v>0</v>
      </c>
      <c r="AO38" s="73">
        <v>0</v>
      </c>
      <c r="AP38" s="73">
        <v>0</v>
      </c>
      <c r="AQ38" s="73">
        <v>0</v>
      </c>
      <c r="AR38" s="57">
        <f>AT38+AU38</f>
        <v>19987</v>
      </c>
      <c r="AS38" s="57">
        <v>0</v>
      </c>
      <c r="AT38" s="57">
        <v>15989.6</v>
      </c>
      <c r="AU38" s="57">
        <v>3997.4</v>
      </c>
      <c r="AV38" s="74">
        <v>0</v>
      </c>
      <c r="AW38" s="74">
        <v>0</v>
      </c>
      <c r="AX38" s="74">
        <v>0</v>
      </c>
      <c r="AY38" s="102">
        <f t="shared" si="68"/>
        <v>0</v>
      </c>
      <c r="AZ38" s="73">
        <v>0</v>
      </c>
      <c r="BA38" s="73">
        <v>0</v>
      </c>
      <c r="BB38" s="73">
        <v>0</v>
      </c>
      <c r="BC38" s="73">
        <v>0</v>
      </c>
      <c r="BD38" s="73">
        <v>0</v>
      </c>
      <c r="BE38" s="73">
        <v>0</v>
      </c>
      <c r="BF38" s="73">
        <v>0</v>
      </c>
      <c r="BG38" s="73">
        <v>0</v>
      </c>
      <c r="BH38" s="73">
        <v>0</v>
      </c>
      <c r="BI38" s="73">
        <v>0</v>
      </c>
      <c r="BJ38" s="73">
        <v>0</v>
      </c>
      <c r="BK38" s="73">
        <v>0</v>
      </c>
      <c r="BL38" s="73">
        <v>0</v>
      </c>
      <c r="BM38" s="73">
        <v>0</v>
      </c>
      <c r="BN38" s="73">
        <v>0</v>
      </c>
      <c r="BO38" s="33">
        <v>0</v>
      </c>
      <c r="BP38" s="33">
        <v>0</v>
      </c>
      <c r="BQ38" s="33">
        <v>0</v>
      </c>
      <c r="BR38" s="33">
        <v>0</v>
      </c>
      <c r="BS38" s="33">
        <v>0</v>
      </c>
      <c r="BT38" s="33">
        <v>0</v>
      </c>
      <c r="BU38" s="33">
        <v>0</v>
      </c>
      <c r="BV38" s="33">
        <v>0</v>
      </c>
      <c r="BW38" s="33">
        <v>0</v>
      </c>
      <c r="BX38" s="33">
        <v>0</v>
      </c>
      <c r="BY38" s="33">
        <v>0</v>
      </c>
      <c r="BZ38" s="33">
        <v>0</v>
      </c>
      <c r="CA38" s="33">
        <v>0</v>
      </c>
      <c r="CB38" s="33">
        <v>0</v>
      </c>
    </row>
    <row r="39" spans="1:80" s="5" customFormat="1" ht="52.5" customHeight="1" x14ac:dyDescent="0.2">
      <c r="A39" s="162" t="s">
        <v>39</v>
      </c>
      <c r="B39" s="29"/>
      <c r="C39" s="29" t="s">
        <v>6</v>
      </c>
      <c r="D39" s="39">
        <f>K39+R39+AA39+AI39+AR39+AY39+BG39+BO39+BW39</f>
        <v>983469.79999999993</v>
      </c>
      <c r="E39" s="39" t="e">
        <f t="shared" ref="E39:G39" si="69">SUM(E40)</f>
        <v>#REF!</v>
      </c>
      <c r="F39" s="39" t="e">
        <f t="shared" si="69"/>
        <v>#REF!</v>
      </c>
      <c r="G39" s="39" t="e">
        <f t="shared" si="69"/>
        <v>#REF!</v>
      </c>
      <c r="H39" s="39" t="e">
        <f t="shared" ref="H39" si="70">SUM(H40)</f>
        <v>#REF!</v>
      </c>
      <c r="I39" s="39" t="e">
        <f t="shared" ref="I39" si="71">SUM(I40)</f>
        <v>#REF!</v>
      </c>
      <c r="J39" s="39" t="e">
        <f t="shared" ref="J39" si="72">SUM(J40)</f>
        <v>#REF!</v>
      </c>
      <c r="K39" s="39">
        <v>131028.9</v>
      </c>
      <c r="L39" s="39">
        <f>L40+L41</f>
        <v>32878</v>
      </c>
      <c r="M39" s="39">
        <f>M40+M41</f>
        <v>93352.8</v>
      </c>
      <c r="N39" s="39">
        <f>N40+N41</f>
        <v>5899.2000000000007</v>
      </c>
      <c r="O39" s="39">
        <f t="shared" ref="O39" si="73">SUM(O40)</f>
        <v>100</v>
      </c>
      <c r="P39" s="39">
        <f t="shared" ref="P39" si="74">SUM(P40)</f>
        <v>0</v>
      </c>
      <c r="Q39" s="39">
        <f t="shared" ref="Q39" si="75">SUM(Q40)</f>
        <v>0</v>
      </c>
      <c r="R39" s="39">
        <f>S39+T39+U39+V39+W39+Y39+Z39</f>
        <v>258514.39999999997</v>
      </c>
      <c r="S39" s="39">
        <f>S40+S41</f>
        <v>213299.09999999998</v>
      </c>
      <c r="T39" s="39">
        <f>T40+T41</f>
        <v>0</v>
      </c>
      <c r="U39" s="39">
        <f>SUM(U40:U41)+U42</f>
        <v>38277.000000000007</v>
      </c>
      <c r="V39" s="39">
        <f>V40+V41+V42</f>
        <v>6793</v>
      </c>
      <c r="W39" s="39">
        <f>SUM(W40:W41)</f>
        <v>128</v>
      </c>
      <c r="X39" s="39">
        <f>X40+X41</f>
        <v>0</v>
      </c>
      <c r="Y39" s="39">
        <f>SUM(Y40:Y41)</f>
        <v>17.3</v>
      </c>
      <c r="Z39" s="39">
        <f>SUM(Z40:Z41)</f>
        <v>0</v>
      </c>
      <c r="AA39" s="39">
        <f>AB39+AC39+AD39+AE39+AH39+AF39</f>
        <v>101886.3</v>
      </c>
      <c r="AB39" s="40">
        <f>SUM(AB40:AB41)</f>
        <v>57326.5</v>
      </c>
      <c r="AC39" s="40">
        <f>SUM(AC40:AC42)</f>
        <v>36656.6</v>
      </c>
      <c r="AD39" s="40">
        <f>AD41+AD42+AD40</f>
        <v>4965.2</v>
      </c>
      <c r="AE39" s="40">
        <f t="shared" ref="AE39:AH39" si="76">SUM(AE40:AE41)</f>
        <v>2920.7</v>
      </c>
      <c r="AF39" s="40">
        <f t="shared" si="76"/>
        <v>17.3</v>
      </c>
      <c r="AG39" s="39">
        <f t="shared" si="76"/>
        <v>0</v>
      </c>
      <c r="AH39" s="39">
        <f t="shared" si="76"/>
        <v>0</v>
      </c>
      <c r="AI39" s="39">
        <f>AJ39+AK39+AL39+AM39+AQ39+AN39</f>
        <v>110550.1</v>
      </c>
      <c r="AJ39" s="39">
        <f t="shared" ref="AJ39:AQ39" si="77">SUM(AJ40:AJ41)</f>
        <v>1342.9</v>
      </c>
      <c r="AK39" s="39">
        <f t="shared" si="77"/>
        <v>82315</v>
      </c>
      <c r="AL39" s="39">
        <f>SUM(AL40:AL41)+AL42</f>
        <v>25480.6</v>
      </c>
      <c r="AM39" s="39">
        <f t="shared" si="77"/>
        <v>1394.3</v>
      </c>
      <c r="AN39" s="39">
        <f>SUM(AN40:AN41)</f>
        <v>17.3</v>
      </c>
      <c r="AO39" s="39">
        <f t="shared" si="77"/>
        <v>0</v>
      </c>
      <c r="AP39" s="39">
        <f t="shared" si="77"/>
        <v>0</v>
      </c>
      <c r="AQ39" s="39">
        <f t="shared" si="77"/>
        <v>0</v>
      </c>
      <c r="AR39" s="39">
        <f>AS39+AT39+AU39+AV39+AW39+AX39</f>
        <v>277403</v>
      </c>
      <c r="AS39" s="39">
        <f t="shared" ref="AS39" si="78">SUM(AS40:AS41)</f>
        <v>0</v>
      </c>
      <c r="AT39" s="39">
        <f>AT40+AT41+AT42</f>
        <v>217624.3</v>
      </c>
      <c r="AU39" s="39">
        <f>AU40+AU41+AU42</f>
        <v>59664.4</v>
      </c>
      <c r="AV39" s="40">
        <f t="shared" ref="AV39:AX39" si="79">AV40+AV41+AV42</f>
        <v>97</v>
      </c>
      <c r="AW39" s="40">
        <f t="shared" si="79"/>
        <v>17.3</v>
      </c>
      <c r="AX39" s="40">
        <f t="shared" si="79"/>
        <v>0</v>
      </c>
      <c r="AY39" s="39">
        <f>AY46+AY51+AY52+AY54</f>
        <v>90439.4</v>
      </c>
      <c r="AZ39" s="39">
        <f t="shared" ref="AZ39:BA39" si="80">AZ40+AZ41+AZ42</f>
        <v>0</v>
      </c>
      <c r="BA39" s="39">
        <f t="shared" si="80"/>
        <v>0</v>
      </c>
      <c r="BB39" s="39">
        <f>BB40+BB41</f>
        <v>54505.1</v>
      </c>
      <c r="BC39" s="39">
        <f>BC40+BC41+BC42</f>
        <v>35259.199999999997</v>
      </c>
      <c r="BD39" s="39">
        <v>675.1</v>
      </c>
      <c r="BE39" s="39">
        <f t="shared" ref="BE39:BF39" si="81">BE40+BE41+BE42</f>
        <v>0</v>
      </c>
      <c r="BF39" s="39">
        <f t="shared" si="81"/>
        <v>0</v>
      </c>
      <c r="BG39" s="39">
        <v>5498.3</v>
      </c>
      <c r="BH39" s="39">
        <f>BH40+BH41+BH42</f>
        <v>0</v>
      </c>
      <c r="BI39" s="39">
        <f>BI40+BI41+BI42</f>
        <v>0</v>
      </c>
      <c r="BJ39" s="39">
        <f>BJ40+BJ41+BJ42</f>
        <v>1676.6</v>
      </c>
      <c r="BK39" s="39">
        <v>3435</v>
      </c>
      <c r="BL39" s="39">
        <f t="shared" ref="BL39:BM39" si="82">BL40+BL41+BL42</f>
        <v>385</v>
      </c>
      <c r="BM39" s="39">
        <f t="shared" si="82"/>
        <v>0.9</v>
      </c>
      <c r="BN39" s="39">
        <f t="shared" ref="BN39:BS39" si="83">BN40+BN41+BN42</f>
        <v>0.8</v>
      </c>
      <c r="BO39" s="35">
        <f>BR39+BS39+BT39+BU39+BV39</f>
        <v>4030.7000000000003</v>
      </c>
      <c r="BP39" s="35">
        <f t="shared" si="83"/>
        <v>0</v>
      </c>
      <c r="BQ39" s="35">
        <f t="shared" si="83"/>
        <v>0</v>
      </c>
      <c r="BR39" s="35">
        <f t="shared" si="83"/>
        <v>348.8</v>
      </c>
      <c r="BS39" s="35">
        <f t="shared" si="83"/>
        <v>3681.9</v>
      </c>
      <c r="BT39" s="35">
        <f t="shared" ref="BT39:BV39" si="84">BT40+BT41+BT42</f>
        <v>0</v>
      </c>
      <c r="BU39" s="35">
        <f t="shared" si="84"/>
        <v>0</v>
      </c>
      <c r="BV39" s="35">
        <f t="shared" si="84"/>
        <v>0</v>
      </c>
      <c r="BW39" s="35">
        <f>BX39+BY39+BZ39+CA39</f>
        <v>4118.7</v>
      </c>
      <c r="BX39" s="35">
        <v>348.8</v>
      </c>
      <c r="BY39" s="35">
        <f>BY41</f>
        <v>3769.9</v>
      </c>
      <c r="BZ39" s="35">
        <v>0</v>
      </c>
      <c r="CA39" s="35">
        <v>0</v>
      </c>
      <c r="CB39" s="35">
        <v>0</v>
      </c>
    </row>
    <row r="40" spans="1:80" s="79" customFormat="1" ht="25.5" x14ac:dyDescent="0.2">
      <c r="A40" s="162"/>
      <c r="B40" s="29" t="s">
        <v>7</v>
      </c>
      <c r="C40" s="29" t="s">
        <v>7</v>
      </c>
      <c r="D40" s="39">
        <f>K40+R40+AA40+AI40+AR40+AY40+BG40</f>
        <v>297337.39999999997</v>
      </c>
      <c r="E40" s="39" t="e">
        <f>#REF!+#REF!+#REF!+#REF!+E50</f>
        <v>#REF!</v>
      </c>
      <c r="F40" s="39" t="e">
        <f>#REF!+#REF!+#REF!+#REF!+F50</f>
        <v>#REF!</v>
      </c>
      <c r="G40" s="39" t="e">
        <f>#REF!+#REF!+#REF!+#REF!+G50</f>
        <v>#REF!</v>
      </c>
      <c r="H40" s="39" t="e">
        <f>#REF!+#REF!+#REF!+#REF!+H50</f>
        <v>#REF!</v>
      </c>
      <c r="I40" s="39" t="e">
        <f>#REF!+#REF!+#REF!+#REF!+I50</f>
        <v>#REF!</v>
      </c>
      <c r="J40" s="39" t="e">
        <f>#REF!+#REF!+#REF!+#REF!+J50</f>
        <v>#REF!</v>
      </c>
      <c r="K40" s="39">
        <v>94932.4</v>
      </c>
      <c r="L40" s="39">
        <f>L43+L50+L51+L52</f>
        <v>13597.4</v>
      </c>
      <c r="M40" s="39">
        <f>M43+M50+M51+M52+M55+M47</f>
        <v>78024.3</v>
      </c>
      <c r="N40" s="39">
        <f>N43+N50+N51+N52+N55+N47</f>
        <v>4411.8</v>
      </c>
      <c r="O40" s="39">
        <f t="shared" ref="O40:Q40" si="85">O43+O50+O51+O52</f>
        <v>100</v>
      </c>
      <c r="P40" s="39">
        <f t="shared" si="85"/>
        <v>0</v>
      </c>
      <c r="Q40" s="39">
        <f t="shared" si="85"/>
        <v>0</v>
      </c>
      <c r="R40" s="39">
        <f t="shared" si="37"/>
        <v>112416.90000000001</v>
      </c>
      <c r="S40" s="39">
        <f t="shared" ref="S40:Z40" si="86">S43+S50+S51+S52</f>
        <v>77906.3</v>
      </c>
      <c r="T40" s="39">
        <f t="shared" si="86"/>
        <v>0</v>
      </c>
      <c r="U40" s="39">
        <f>U43+U50+U51+U52+U55</f>
        <v>29511.300000000003</v>
      </c>
      <c r="V40" s="39">
        <f>V43+V51+V52+V55+V50</f>
        <v>4854</v>
      </c>
      <c r="W40" s="39">
        <f>W43+W50+W51+W52+W53+W54</f>
        <v>128</v>
      </c>
      <c r="X40" s="39">
        <f t="shared" si="86"/>
        <v>0</v>
      </c>
      <c r="Y40" s="39">
        <f>Y51</f>
        <v>17.3</v>
      </c>
      <c r="Z40" s="39">
        <f t="shared" si="86"/>
        <v>0</v>
      </c>
      <c r="AA40" s="39">
        <f>AB40+AC40+AD40+AE40+AH40+AF40</f>
        <v>39402</v>
      </c>
      <c r="AB40" s="39">
        <f>AB43+AB50+AB51+AB52</f>
        <v>33158.199999999997</v>
      </c>
      <c r="AC40" s="40">
        <f>AC43+AC51</f>
        <v>2921.8</v>
      </c>
      <c r="AD40" s="40">
        <f>AD43+AD51</f>
        <v>384</v>
      </c>
      <c r="AE40" s="39">
        <f>AE54+AE51</f>
        <v>2920.7</v>
      </c>
      <c r="AF40" s="39">
        <f t="shared" ref="AF40:AH40" si="87">AF43+AF50+AF51+AF52</f>
        <v>17.3</v>
      </c>
      <c r="AG40" s="39">
        <f t="shared" si="87"/>
        <v>0</v>
      </c>
      <c r="AH40" s="39">
        <f t="shared" si="87"/>
        <v>0</v>
      </c>
      <c r="AI40" s="39">
        <f>AJ40+AK40+AL40+AM40+AQ40+AN40</f>
        <v>3354.5</v>
      </c>
      <c r="AJ40" s="39">
        <f>AJ43+AJ50+AJ51+AJ52</f>
        <v>1342.9</v>
      </c>
      <c r="AK40" s="39">
        <f>AK43+AK51</f>
        <v>385.90000000000003</v>
      </c>
      <c r="AL40" s="39">
        <f>AL43+AL51</f>
        <v>214.1</v>
      </c>
      <c r="AM40" s="39">
        <f>AM54+AM51</f>
        <v>1394.3</v>
      </c>
      <c r="AN40" s="39">
        <v>17.3</v>
      </c>
      <c r="AO40" s="39">
        <v>0</v>
      </c>
      <c r="AP40" s="39">
        <v>0</v>
      </c>
      <c r="AQ40" s="39">
        <v>0</v>
      </c>
      <c r="AR40" s="39">
        <f>AS40+AT40+AU40+AV40+BF40+AW40+AX40</f>
        <v>32561.699999999997</v>
      </c>
      <c r="AS40" s="39">
        <v>0</v>
      </c>
      <c r="AT40" s="39">
        <f>AT51+AT49</f>
        <v>17225.099999999999</v>
      </c>
      <c r="AU40" s="39">
        <f>AU43+AU49+AU50+AU51+AU53+AU54+AU55</f>
        <v>15222.3</v>
      </c>
      <c r="AV40" s="40">
        <f>AV54</f>
        <v>97</v>
      </c>
      <c r="AW40" s="40">
        <f>AW51</f>
        <v>17.3</v>
      </c>
      <c r="AX40" s="40">
        <v>0</v>
      </c>
      <c r="AY40" s="39">
        <f>AY49+AY51+AY54</f>
        <v>12221.599999999999</v>
      </c>
      <c r="AZ40" s="39">
        <v>0</v>
      </c>
      <c r="BA40" s="39">
        <v>0</v>
      </c>
      <c r="BB40" s="39">
        <f>BB49+BB51</f>
        <v>9237.0999999999985</v>
      </c>
      <c r="BC40" s="39">
        <f>BC49+BC51</f>
        <v>2309.4</v>
      </c>
      <c r="BD40" s="39">
        <v>675.1</v>
      </c>
      <c r="BE40" s="39">
        <f t="shared" ref="BE40:BF40" si="88">BE43+BE51+BE49+BE54</f>
        <v>0</v>
      </c>
      <c r="BF40" s="39">
        <f t="shared" si="88"/>
        <v>0</v>
      </c>
      <c r="BG40" s="39">
        <f>BH40+BI40+BJ40+BL40+BK40+BM40+BN40</f>
        <v>2448.3000000000002</v>
      </c>
      <c r="BH40" s="39">
        <v>0</v>
      </c>
      <c r="BI40" s="39">
        <v>0</v>
      </c>
      <c r="BJ40" s="39">
        <f>BJ51+BJ49</f>
        <v>1676.6</v>
      </c>
      <c r="BK40" s="39">
        <f>BK43+BK49+BK50+BK51+BK53+BK54+BK55</f>
        <v>385</v>
      </c>
      <c r="BL40" s="39">
        <f>BL43+BL49+BL50+BL51+BL53+BL54+BL55</f>
        <v>385</v>
      </c>
      <c r="BM40" s="39">
        <f>BM51</f>
        <v>0.9</v>
      </c>
      <c r="BN40" s="39">
        <f>BN51</f>
        <v>0.8</v>
      </c>
      <c r="BO40" s="35">
        <f>BP40+BQ40+BR40+BT40+BS40+BU40+BV40</f>
        <v>0</v>
      </c>
      <c r="BP40" s="35">
        <v>0</v>
      </c>
      <c r="BQ40" s="35">
        <v>0</v>
      </c>
      <c r="BR40" s="35">
        <v>0</v>
      </c>
      <c r="BS40" s="35">
        <v>0</v>
      </c>
      <c r="BT40" s="35">
        <f>BT54</f>
        <v>0</v>
      </c>
      <c r="BU40" s="35">
        <f>BU51</f>
        <v>0</v>
      </c>
      <c r="BV40" s="35">
        <v>0</v>
      </c>
      <c r="BW40" s="35">
        <f>BX40+BY40</f>
        <v>0</v>
      </c>
      <c r="BX40" s="35">
        <v>0</v>
      </c>
      <c r="BY40" s="35">
        <v>0</v>
      </c>
      <c r="BZ40" s="35">
        <v>0</v>
      </c>
      <c r="CA40" s="35">
        <v>0</v>
      </c>
      <c r="CB40" s="35">
        <v>0</v>
      </c>
    </row>
    <row r="41" spans="1:80" s="79" customFormat="1" ht="63.75" x14ac:dyDescent="0.2">
      <c r="A41" s="163"/>
      <c r="B41" s="29" t="s">
        <v>10</v>
      </c>
      <c r="C41" s="29" t="s">
        <v>10</v>
      </c>
      <c r="D41" s="39">
        <f>K41+R41+AA41+AI41+AR41+AY41+BG41+BO41+BW41</f>
        <v>670477.49999999988</v>
      </c>
      <c r="E41" s="39" t="e">
        <f>#REF!</f>
        <v>#REF!</v>
      </c>
      <c r="F41" s="39" t="e">
        <f>#REF!</f>
        <v>#REF!</v>
      </c>
      <c r="G41" s="39" t="e">
        <f>#REF!</f>
        <v>#REF!</v>
      </c>
      <c r="H41" s="39" t="e">
        <f>#REF!</f>
        <v>#REF!</v>
      </c>
      <c r="I41" s="39" t="e">
        <f>#REF!</f>
        <v>#REF!</v>
      </c>
      <c r="J41" s="39" t="e">
        <f>#REF!</f>
        <v>#REF!</v>
      </c>
      <c r="K41" s="39">
        <f t="shared" ref="K41:K79" si="89">L41+M41+N41+O41+P41+Q41</f>
        <v>36096.5</v>
      </c>
      <c r="L41" s="39">
        <f>L44</f>
        <v>19280.599999999999</v>
      </c>
      <c r="M41" s="39">
        <f>M44+M56</f>
        <v>15328.5</v>
      </c>
      <c r="N41" s="39">
        <f>N44+N56</f>
        <v>1487.4</v>
      </c>
      <c r="O41" s="39">
        <f t="shared" ref="O41:Q41" si="90">O44</f>
        <v>0</v>
      </c>
      <c r="P41" s="39">
        <f t="shared" si="90"/>
        <v>0</v>
      </c>
      <c r="Q41" s="39">
        <f t="shared" si="90"/>
        <v>0</v>
      </c>
      <c r="R41" s="39">
        <f t="shared" si="37"/>
        <v>143591.09999999998</v>
      </c>
      <c r="S41" s="39">
        <f t="shared" ref="S41:Z41" si="91">S44</f>
        <v>135392.79999999999</v>
      </c>
      <c r="T41" s="39">
        <f t="shared" si="91"/>
        <v>0</v>
      </c>
      <c r="U41" s="39">
        <f>U44+U56</f>
        <v>6390.9000000000005</v>
      </c>
      <c r="V41" s="39">
        <f>V44+V48+V56</f>
        <v>1807.3999999999999</v>
      </c>
      <c r="W41" s="39">
        <f t="shared" si="91"/>
        <v>0</v>
      </c>
      <c r="X41" s="39">
        <f t="shared" si="91"/>
        <v>0</v>
      </c>
      <c r="Y41" s="39">
        <f t="shared" si="91"/>
        <v>0</v>
      </c>
      <c r="Z41" s="39">
        <f t="shared" si="91"/>
        <v>0</v>
      </c>
      <c r="AA41" s="39">
        <f t="shared" si="60"/>
        <v>58887.1</v>
      </c>
      <c r="AB41" s="39">
        <f t="shared" ref="AB41:AH41" si="92">AB44</f>
        <v>24168.3</v>
      </c>
      <c r="AC41" s="40">
        <f>AC56+AC44</f>
        <v>30458.899999999998</v>
      </c>
      <c r="AD41" s="40">
        <f>AD44+AD56</f>
        <v>4259.8999999999996</v>
      </c>
      <c r="AE41" s="39">
        <f t="shared" si="92"/>
        <v>0</v>
      </c>
      <c r="AF41" s="39">
        <f t="shared" si="92"/>
        <v>0</v>
      </c>
      <c r="AG41" s="39">
        <f t="shared" si="92"/>
        <v>0</v>
      </c>
      <c r="AH41" s="39">
        <f t="shared" si="92"/>
        <v>0</v>
      </c>
      <c r="AI41" s="39">
        <f>AJ41+AK41+AL41+AM41+AQ41</f>
        <v>106474.90000000001</v>
      </c>
      <c r="AJ41" s="39">
        <f t="shared" ref="AJ41:AQ41" si="93">AJ44</f>
        <v>0</v>
      </c>
      <c r="AK41" s="39">
        <f>AK56+AK44+AK48</f>
        <v>81929.100000000006</v>
      </c>
      <c r="AL41" s="39">
        <f>AL44+AL56+AL48</f>
        <v>24545.8</v>
      </c>
      <c r="AM41" s="39">
        <f t="shared" si="93"/>
        <v>0</v>
      </c>
      <c r="AN41" s="39">
        <f t="shared" si="93"/>
        <v>0</v>
      </c>
      <c r="AO41" s="39">
        <f t="shared" si="93"/>
        <v>0</v>
      </c>
      <c r="AP41" s="39">
        <f t="shared" si="93"/>
        <v>0</v>
      </c>
      <c r="AQ41" s="39">
        <f t="shared" si="93"/>
        <v>0</v>
      </c>
      <c r="AR41" s="39">
        <f>AS41+AT41+AU41+AV41+BF41</f>
        <v>238789.9</v>
      </c>
      <c r="AS41" s="39">
        <f t="shared" ref="AS41:AX41" si="94">AS44</f>
        <v>0</v>
      </c>
      <c r="AT41" s="39">
        <f>AT52+AT48+AT56</f>
        <v>200399.19999999998</v>
      </c>
      <c r="AU41" s="39">
        <f>AU48+AU52+AU56</f>
        <v>38390.700000000004</v>
      </c>
      <c r="AV41" s="40">
        <f t="shared" si="94"/>
        <v>0</v>
      </c>
      <c r="AW41" s="40">
        <f t="shared" si="94"/>
        <v>0</v>
      </c>
      <c r="AX41" s="40">
        <f t="shared" si="94"/>
        <v>0</v>
      </c>
      <c r="AY41" s="39">
        <f>AY48+AY52</f>
        <v>75438.599999999991</v>
      </c>
      <c r="AZ41" s="39">
        <f t="shared" ref="AZ41" si="95">AZ44</f>
        <v>0</v>
      </c>
      <c r="BA41" s="39">
        <f>BA52</f>
        <v>0</v>
      </c>
      <c r="BB41" s="39">
        <f>BB48+BB52</f>
        <v>45268</v>
      </c>
      <c r="BC41" s="39">
        <f>BC48+BC52</f>
        <v>30170.6</v>
      </c>
      <c r="BD41" s="39">
        <f t="shared" ref="BD41:BF41" si="96">BD44</f>
        <v>0</v>
      </c>
      <c r="BE41" s="39">
        <f t="shared" si="96"/>
        <v>0</v>
      </c>
      <c r="BF41" s="39">
        <f t="shared" si="96"/>
        <v>0</v>
      </c>
      <c r="BG41" s="39">
        <f>BH41+BI41+BJ41+BK41+BL41+BM41+BN41</f>
        <v>3050</v>
      </c>
      <c r="BH41" s="39">
        <f t="shared" ref="BH41" si="97">BH44</f>
        <v>0</v>
      </c>
      <c r="BI41" s="39">
        <f>BI52</f>
        <v>0</v>
      </c>
      <c r="BJ41" s="39">
        <f>BJ52+BJ48+BJ56</f>
        <v>0</v>
      </c>
      <c r="BK41" s="39">
        <f>BK48+BK52+BK56</f>
        <v>3050</v>
      </c>
      <c r="BL41" s="39">
        <f t="shared" ref="BL41:BN41" si="98">BL44</f>
        <v>0</v>
      </c>
      <c r="BM41" s="39">
        <f t="shared" si="98"/>
        <v>0</v>
      </c>
      <c r="BN41" s="39">
        <f t="shared" si="98"/>
        <v>0</v>
      </c>
      <c r="BO41" s="35">
        <f>BP41+BQ41+BR41+BS41+BT41+BU41+BV41</f>
        <v>4030.7000000000003</v>
      </c>
      <c r="BP41" s="35">
        <f t="shared" ref="BP41" si="99">BP44</f>
        <v>0</v>
      </c>
      <c r="BQ41" s="35">
        <f>BQ52</f>
        <v>0</v>
      </c>
      <c r="BR41" s="35">
        <f>BR52</f>
        <v>348.8</v>
      </c>
      <c r="BS41" s="35">
        <f>BS52+BS46</f>
        <v>3681.9</v>
      </c>
      <c r="BT41" s="35">
        <f t="shared" ref="BT41:BV41" si="100">BT44</f>
        <v>0</v>
      </c>
      <c r="BU41" s="35">
        <f t="shared" si="100"/>
        <v>0</v>
      </c>
      <c r="BV41" s="35">
        <f t="shared" si="100"/>
        <v>0</v>
      </c>
      <c r="BW41" s="35">
        <f>BX41+BY41+BZ41</f>
        <v>4118.7</v>
      </c>
      <c r="BX41" s="35">
        <v>348.8</v>
      </c>
      <c r="BY41" s="35">
        <f>3756+BY52</f>
        <v>3769.9</v>
      </c>
      <c r="BZ41" s="35">
        <v>0</v>
      </c>
      <c r="CA41" s="35">
        <v>0</v>
      </c>
      <c r="CB41" s="35">
        <v>0</v>
      </c>
    </row>
    <row r="42" spans="1:80" s="79" customFormat="1" ht="38.25" x14ac:dyDescent="0.2">
      <c r="A42" s="163"/>
      <c r="B42" s="29" t="s">
        <v>17</v>
      </c>
      <c r="C42" s="29" t="s">
        <v>17</v>
      </c>
      <c r="D42" s="39">
        <f t="shared" ref="D42" si="101">K42+R42+AA42+AI42+AR42+AY42+BG42+BO42</f>
        <v>15654.900000000001</v>
      </c>
      <c r="E42" s="39"/>
      <c r="F42" s="39"/>
      <c r="G42" s="39"/>
      <c r="H42" s="39"/>
      <c r="I42" s="39"/>
      <c r="J42" s="39"/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f>V42+U42</f>
        <v>2506.4</v>
      </c>
      <c r="S42" s="39">
        <v>0</v>
      </c>
      <c r="T42" s="39">
        <v>0</v>
      </c>
      <c r="U42" s="39">
        <f>U47</f>
        <v>2374.8000000000002</v>
      </c>
      <c r="V42" s="39">
        <f>V47</f>
        <v>131.6</v>
      </c>
      <c r="W42" s="39">
        <v>0</v>
      </c>
      <c r="X42" s="39">
        <v>0</v>
      </c>
      <c r="Y42" s="39">
        <v>0</v>
      </c>
      <c r="Z42" s="39">
        <v>0</v>
      </c>
      <c r="AA42" s="39">
        <f>AC42+AD42</f>
        <v>3597.2000000000003</v>
      </c>
      <c r="AB42" s="39">
        <v>0</v>
      </c>
      <c r="AC42" s="40">
        <f>AC47</f>
        <v>3275.9</v>
      </c>
      <c r="AD42" s="40">
        <f>AD47</f>
        <v>321.3</v>
      </c>
      <c r="AE42" s="39">
        <v>0</v>
      </c>
      <c r="AF42" s="39">
        <v>0</v>
      </c>
      <c r="AG42" s="39">
        <v>0</v>
      </c>
      <c r="AH42" s="39">
        <v>0</v>
      </c>
      <c r="AI42" s="39">
        <f>AJ42+AK42+AL42+AM42+AN42+AO42+AP42+AQ42</f>
        <v>720.7</v>
      </c>
      <c r="AJ42" s="39">
        <v>0</v>
      </c>
      <c r="AK42" s="39">
        <v>0</v>
      </c>
      <c r="AL42" s="39">
        <f>AL47</f>
        <v>720.7</v>
      </c>
      <c r="AM42" s="39">
        <v>0</v>
      </c>
      <c r="AN42" s="39">
        <v>0</v>
      </c>
      <c r="AO42" s="39">
        <v>0</v>
      </c>
      <c r="AP42" s="39">
        <v>0</v>
      </c>
      <c r="AQ42" s="39">
        <v>0</v>
      </c>
      <c r="AR42" s="39">
        <f>AS42+AT42+AU42+AV42+BF42</f>
        <v>6051.4</v>
      </c>
      <c r="AS42" s="39">
        <v>0</v>
      </c>
      <c r="AT42" s="39">
        <f>AT47</f>
        <v>0</v>
      </c>
      <c r="AU42" s="39">
        <f>AU47</f>
        <v>6051.4</v>
      </c>
      <c r="AV42" s="40">
        <v>0</v>
      </c>
      <c r="AW42" s="40">
        <v>0</v>
      </c>
      <c r="AX42" s="40">
        <v>0</v>
      </c>
      <c r="AY42" s="39">
        <f>BB42+BC42+BD42+BE42+BF42</f>
        <v>2779.2</v>
      </c>
      <c r="AZ42" s="39">
        <v>0</v>
      </c>
      <c r="BA42" s="39">
        <v>0</v>
      </c>
      <c r="BB42" s="39">
        <f>BB47</f>
        <v>0</v>
      </c>
      <c r="BC42" s="39">
        <f>BC47</f>
        <v>2779.2</v>
      </c>
      <c r="BD42" s="39">
        <v>0</v>
      </c>
      <c r="BE42" s="39">
        <v>0</v>
      </c>
      <c r="BF42" s="39">
        <v>0</v>
      </c>
      <c r="BG42" s="39">
        <v>0</v>
      </c>
      <c r="BH42" s="39">
        <v>0</v>
      </c>
      <c r="BI42" s="39">
        <v>0</v>
      </c>
      <c r="BJ42" s="39">
        <f>BJ47</f>
        <v>0</v>
      </c>
      <c r="BK42" s="39">
        <f>BK47</f>
        <v>0</v>
      </c>
      <c r="BL42" s="39">
        <v>0</v>
      </c>
      <c r="BM42" s="39">
        <v>0</v>
      </c>
      <c r="BN42" s="39">
        <v>0</v>
      </c>
      <c r="BO42" s="35">
        <v>0</v>
      </c>
      <c r="BP42" s="35">
        <v>0</v>
      </c>
      <c r="BQ42" s="35">
        <v>0</v>
      </c>
      <c r="BR42" s="35">
        <f>BR47</f>
        <v>0</v>
      </c>
      <c r="BS42" s="35">
        <f>BS47</f>
        <v>0</v>
      </c>
      <c r="BT42" s="35">
        <v>0</v>
      </c>
      <c r="BU42" s="35">
        <v>0</v>
      </c>
      <c r="BV42" s="35">
        <v>0</v>
      </c>
      <c r="BW42" s="35">
        <v>0</v>
      </c>
      <c r="BX42" s="35">
        <v>0</v>
      </c>
      <c r="BY42" s="35">
        <v>0</v>
      </c>
      <c r="BZ42" s="35">
        <v>0</v>
      </c>
      <c r="CA42" s="35">
        <v>0</v>
      </c>
      <c r="CB42" s="35">
        <v>0</v>
      </c>
    </row>
    <row r="43" spans="1:80" ht="39" customHeight="1" x14ac:dyDescent="0.2">
      <c r="A43" s="127" t="s">
        <v>67</v>
      </c>
      <c r="B43" s="94" t="s">
        <v>7</v>
      </c>
      <c r="C43" s="59" t="s">
        <v>7</v>
      </c>
      <c r="D43" s="56">
        <f>K43+R43+AA43+AI43+AR43+AY43+BG43+BO43</f>
        <v>135065.4</v>
      </c>
      <c r="E43" s="56"/>
      <c r="F43" s="56"/>
      <c r="G43" s="56"/>
      <c r="H43" s="75"/>
      <c r="I43" s="75"/>
      <c r="J43" s="75"/>
      <c r="K43" s="33">
        <f>M43+N43+L43</f>
        <v>14313</v>
      </c>
      <c r="L43" s="56">
        <v>13597.4</v>
      </c>
      <c r="M43" s="56">
        <v>572.5</v>
      </c>
      <c r="N43" s="56">
        <v>143.1</v>
      </c>
      <c r="O43" s="75">
        <v>0</v>
      </c>
      <c r="P43" s="75">
        <v>0</v>
      </c>
      <c r="Q43" s="75">
        <v>0</v>
      </c>
      <c r="R43" s="56">
        <f>S43+U43+V43</f>
        <v>84435.4</v>
      </c>
      <c r="S43" s="56">
        <v>77906.3</v>
      </c>
      <c r="T43" s="56">
        <v>0</v>
      </c>
      <c r="U43" s="56">
        <v>3308.9</v>
      </c>
      <c r="V43" s="56">
        <v>3220.2</v>
      </c>
      <c r="W43" s="33">
        <v>0</v>
      </c>
      <c r="X43" s="33">
        <v>0</v>
      </c>
      <c r="Y43" s="33">
        <v>0</v>
      </c>
      <c r="Z43" s="33">
        <v>0</v>
      </c>
      <c r="AA43" s="56">
        <f>AB43+AC43+AD43</f>
        <v>34903.399999999994</v>
      </c>
      <c r="AB43" s="56">
        <v>33158.199999999997</v>
      </c>
      <c r="AC43" s="57">
        <v>1396.2</v>
      </c>
      <c r="AD43" s="57">
        <v>349</v>
      </c>
      <c r="AE43" s="33">
        <v>0</v>
      </c>
      <c r="AF43" s="33">
        <v>0</v>
      </c>
      <c r="AG43" s="33">
        <v>0</v>
      </c>
      <c r="AH43" s="33">
        <v>0</v>
      </c>
      <c r="AI43" s="56">
        <f>AJ43+AK43+AL43</f>
        <v>1413.6</v>
      </c>
      <c r="AJ43" s="56">
        <v>1342.9</v>
      </c>
      <c r="AK43" s="56">
        <v>56.6</v>
      </c>
      <c r="AL43" s="56">
        <v>14.1</v>
      </c>
      <c r="AM43" s="56">
        <v>0</v>
      </c>
      <c r="AN43" s="56">
        <v>0</v>
      </c>
      <c r="AO43" s="56">
        <v>0</v>
      </c>
      <c r="AP43" s="56">
        <v>0</v>
      </c>
      <c r="AQ43" s="56">
        <v>0</v>
      </c>
      <c r="AR43" s="57">
        <f>AT43</f>
        <v>0</v>
      </c>
      <c r="AS43" s="57">
        <v>0</v>
      </c>
      <c r="AT43" s="57">
        <v>0</v>
      </c>
      <c r="AU43" s="57">
        <v>0</v>
      </c>
      <c r="AV43" s="57">
        <v>0</v>
      </c>
      <c r="AW43" s="57">
        <v>0</v>
      </c>
      <c r="AX43" s="57">
        <v>0</v>
      </c>
      <c r="AY43" s="102">
        <f>BB43</f>
        <v>0</v>
      </c>
      <c r="AZ43" s="102">
        <v>0</v>
      </c>
      <c r="BA43" s="102">
        <v>0</v>
      </c>
      <c r="BB43" s="102">
        <v>0</v>
      </c>
      <c r="BC43" s="102">
        <v>0</v>
      </c>
      <c r="BD43" s="102">
        <v>0</v>
      </c>
      <c r="BE43" s="102">
        <v>0</v>
      </c>
      <c r="BF43" s="102">
        <v>0</v>
      </c>
      <c r="BG43" s="56">
        <f>BJ43</f>
        <v>0</v>
      </c>
      <c r="BH43" s="56">
        <v>0</v>
      </c>
      <c r="BI43" s="56">
        <v>0</v>
      </c>
      <c r="BJ43" s="56">
        <v>0</v>
      </c>
      <c r="BK43" s="56">
        <v>0</v>
      </c>
      <c r="BL43" s="56">
        <v>0</v>
      </c>
      <c r="BM43" s="56">
        <v>0</v>
      </c>
      <c r="BN43" s="56">
        <v>0</v>
      </c>
      <c r="BO43" s="33">
        <f>BR43</f>
        <v>0</v>
      </c>
      <c r="BP43" s="33">
        <v>0</v>
      </c>
      <c r="BQ43" s="33">
        <v>0</v>
      </c>
      <c r="BR43" s="33">
        <v>0</v>
      </c>
      <c r="BS43" s="33">
        <v>0</v>
      </c>
      <c r="BT43" s="33">
        <v>0</v>
      </c>
      <c r="BU43" s="33">
        <v>0</v>
      </c>
      <c r="BV43" s="33">
        <v>0</v>
      </c>
      <c r="BW43" s="33">
        <v>0</v>
      </c>
      <c r="BX43" s="33">
        <v>0</v>
      </c>
      <c r="BY43" s="33">
        <v>0</v>
      </c>
      <c r="BZ43" s="33">
        <v>0</v>
      </c>
      <c r="CA43" s="33">
        <v>0</v>
      </c>
      <c r="CB43" s="33">
        <v>0</v>
      </c>
    </row>
    <row r="44" spans="1:80" x14ac:dyDescent="0.2">
      <c r="A44" s="128"/>
      <c r="B44" s="129" t="s">
        <v>10</v>
      </c>
      <c r="C44" s="129" t="s">
        <v>10</v>
      </c>
      <c r="D44" s="124">
        <f>K44+R44+AA44+AI44+AR44+AY44+BG44+BO44</f>
        <v>192393.39999999997</v>
      </c>
      <c r="E44" s="56"/>
      <c r="F44" s="56"/>
      <c r="G44" s="56"/>
      <c r="H44" s="75"/>
      <c r="I44" s="75"/>
      <c r="J44" s="75"/>
      <c r="K44" s="124">
        <f>M44+N44+L44</f>
        <v>20816.099999999999</v>
      </c>
      <c r="L44" s="124">
        <v>19280.599999999999</v>
      </c>
      <c r="M44" s="124">
        <v>865.3</v>
      </c>
      <c r="N44" s="124">
        <v>670.2</v>
      </c>
      <c r="O44" s="159">
        <v>0</v>
      </c>
      <c r="P44" s="159">
        <v>0</v>
      </c>
      <c r="Q44" s="159">
        <v>0</v>
      </c>
      <c r="R44" s="124">
        <f>S44+U44+V44</f>
        <v>142723.69999999998</v>
      </c>
      <c r="S44" s="124">
        <v>135392.79999999999</v>
      </c>
      <c r="T44" s="124">
        <v>0</v>
      </c>
      <c r="U44" s="124">
        <v>5567.6</v>
      </c>
      <c r="V44" s="124">
        <v>1763.3</v>
      </c>
      <c r="W44" s="124">
        <v>0</v>
      </c>
      <c r="X44" s="124">
        <v>0</v>
      </c>
      <c r="Y44" s="124">
        <v>0</v>
      </c>
      <c r="Z44" s="124">
        <v>0</v>
      </c>
      <c r="AA44" s="124">
        <f>AD44+AC44+AB44</f>
        <v>27896.3</v>
      </c>
      <c r="AB44" s="124">
        <v>24168.3</v>
      </c>
      <c r="AC44" s="132">
        <v>1017.6</v>
      </c>
      <c r="AD44" s="132">
        <v>2710.4</v>
      </c>
      <c r="AE44" s="124">
        <v>0</v>
      </c>
      <c r="AF44" s="124">
        <v>0</v>
      </c>
      <c r="AG44" s="124">
        <v>0</v>
      </c>
      <c r="AH44" s="124">
        <v>0</v>
      </c>
      <c r="AI44" s="124">
        <f>AJ44+AK44+AL44</f>
        <v>957.3</v>
      </c>
      <c r="AJ44" s="124">
        <v>0</v>
      </c>
      <c r="AK44" s="124">
        <v>0</v>
      </c>
      <c r="AL44" s="124">
        <v>957.3</v>
      </c>
      <c r="AM44" s="124">
        <v>0</v>
      </c>
      <c r="AN44" s="124">
        <v>0</v>
      </c>
      <c r="AO44" s="124">
        <v>0</v>
      </c>
      <c r="AP44" s="124">
        <v>0</v>
      </c>
      <c r="AQ44" s="124">
        <v>0</v>
      </c>
      <c r="AR44" s="132">
        <f>AT44</f>
        <v>0</v>
      </c>
      <c r="AS44" s="132">
        <v>0</v>
      </c>
      <c r="AT44" s="132">
        <v>0</v>
      </c>
      <c r="AU44" s="132">
        <v>0</v>
      </c>
      <c r="AV44" s="132">
        <v>0</v>
      </c>
      <c r="AW44" s="132">
        <v>0</v>
      </c>
      <c r="AX44" s="132">
        <v>0</v>
      </c>
      <c r="AY44" s="124">
        <f>BB44</f>
        <v>0</v>
      </c>
      <c r="AZ44" s="124">
        <v>0</v>
      </c>
      <c r="BA44" s="124">
        <v>0</v>
      </c>
      <c r="BB44" s="124">
        <v>0</v>
      </c>
      <c r="BC44" s="124">
        <v>0</v>
      </c>
      <c r="BD44" s="124">
        <v>0</v>
      </c>
      <c r="BE44" s="124">
        <v>0</v>
      </c>
      <c r="BF44" s="124">
        <v>0</v>
      </c>
      <c r="BG44" s="124">
        <f>BJ44</f>
        <v>0</v>
      </c>
      <c r="BH44" s="124">
        <v>0</v>
      </c>
      <c r="BI44" s="124">
        <v>0</v>
      </c>
      <c r="BJ44" s="124">
        <v>0</v>
      </c>
      <c r="BK44" s="124">
        <v>0</v>
      </c>
      <c r="BL44" s="124">
        <v>0</v>
      </c>
      <c r="BM44" s="124">
        <v>0</v>
      </c>
      <c r="BN44" s="124">
        <v>0</v>
      </c>
      <c r="BO44" s="122">
        <f>BR44</f>
        <v>0</v>
      </c>
      <c r="BP44" s="122">
        <v>0</v>
      </c>
      <c r="BQ44" s="122">
        <v>0</v>
      </c>
      <c r="BR44" s="122">
        <v>0</v>
      </c>
      <c r="BS44" s="122">
        <v>0</v>
      </c>
      <c r="BT44" s="122">
        <v>0</v>
      </c>
      <c r="BU44" s="122">
        <v>0</v>
      </c>
      <c r="BV44" s="122">
        <v>0</v>
      </c>
      <c r="BW44" s="169">
        <v>0</v>
      </c>
      <c r="BX44" s="169">
        <v>0</v>
      </c>
      <c r="BY44" s="169">
        <v>0</v>
      </c>
      <c r="BZ44" s="169">
        <v>0</v>
      </c>
      <c r="CA44" s="169">
        <v>0</v>
      </c>
      <c r="CB44" s="169">
        <v>0</v>
      </c>
    </row>
    <row r="45" spans="1:80" ht="53.25" customHeight="1" x14ac:dyDescent="0.2">
      <c r="A45" s="128"/>
      <c r="B45" s="125"/>
      <c r="C45" s="125"/>
      <c r="D45" s="125">
        <f t="shared" ref="D45" si="102">K45+R45+AA45+AI45+AR45+AY45</f>
        <v>0</v>
      </c>
      <c r="E45" s="56"/>
      <c r="F45" s="56"/>
      <c r="G45" s="56"/>
      <c r="H45" s="75"/>
      <c r="I45" s="75"/>
      <c r="J45" s="75"/>
      <c r="K45" s="125"/>
      <c r="L45" s="125"/>
      <c r="M45" s="125"/>
      <c r="N45" s="125"/>
      <c r="O45" s="160"/>
      <c r="P45" s="160"/>
      <c r="Q45" s="160"/>
      <c r="R45" s="125"/>
      <c r="S45" s="125"/>
      <c r="T45" s="125"/>
      <c r="U45" s="125"/>
      <c r="V45" s="125"/>
      <c r="W45" s="125"/>
      <c r="X45" s="125"/>
      <c r="Y45" s="125"/>
      <c r="Z45" s="125"/>
      <c r="AA45" s="125"/>
      <c r="AB45" s="125"/>
      <c r="AC45" s="133"/>
      <c r="AD45" s="133"/>
      <c r="AE45" s="125"/>
      <c r="AF45" s="125"/>
      <c r="AG45" s="125"/>
      <c r="AH45" s="125"/>
      <c r="AI45" s="125"/>
      <c r="AJ45" s="125"/>
      <c r="AK45" s="125"/>
      <c r="AL45" s="125"/>
      <c r="AM45" s="125"/>
      <c r="AN45" s="125"/>
      <c r="AO45" s="125"/>
      <c r="AP45" s="125"/>
      <c r="AQ45" s="125"/>
      <c r="AR45" s="133"/>
      <c r="AS45" s="133"/>
      <c r="AT45" s="133"/>
      <c r="AU45" s="133"/>
      <c r="AV45" s="133"/>
      <c r="AW45" s="133"/>
      <c r="AX45" s="133"/>
      <c r="AY45" s="125"/>
      <c r="AZ45" s="125"/>
      <c r="BA45" s="124"/>
      <c r="BB45" s="125"/>
      <c r="BC45" s="125"/>
      <c r="BD45" s="125"/>
      <c r="BE45" s="125"/>
      <c r="BF45" s="125"/>
      <c r="BG45" s="125"/>
      <c r="BH45" s="125"/>
      <c r="BI45" s="124"/>
      <c r="BJ45" s="125"/>
      <c r="BK45" s="125"/>
      <c r="BL45" s="125"/>
      <c r="BM45" s="125"/>
      <c r="BN45" s="125"/>
      <c r="BO45" s="123"/>
      <c r="BP45" s="123"/>
      <c r="BQ45" s="123"/>
      <c r="BR45" s="123"/>
      <c r="BS45" s="123"/>
      <c r="BT45" s="123"/>
      <c r="BU45" s="123"/>
      <c r="BV45" s="123"/>
      <c r="BW45" s="169"/>
      <c r="BX45" s="169"/>
      <c r="BY45" s="169"/>
      <c r="BZ45" s="169"/>
      <c r="CA45" s="169"/>
      <c r="CB45" s="169"/>
    </row>
    <row r="46" spans="1:80" ht="37.5" customHeight="1" x14ac:dyDescent="0.2">
      <c r="A46" s="156" t="s">
        <v>66</v>
      </c>
      <c r="B46" s="94" t="s">
        <v>21</v>
      </c>
      <c r="C46" s="98"/>
      <c r="D46" s="97">
        <v>470998.7</v>
      </c>
      <c r="E46" s="97"/>
      <c r="F46" s="97"/>
      <c r="G46" s="97"/>
      <c r="H46" s="75"/>
      <c r="I46" s="75"/>
      <c r="J46" s="75"/>
      <c r="K46" s="97">
        <f>K47+K48+K49</f>
        <v>3227.2000000000003</v>
      </c>
      <c r="L46" s="97"/>
      <c r="M46" s="97"/>
      <c r="N46" s="97"/>
      <c r="O46" s="96"/>
      <c r="P46" s="96"/>
      <c r="Q46" s="96"/>
      <c r="R46" s="97">
        <f>R47+R48+R49</f>
        <v>2507.2000000000003</v>
      </c>
      <c r="S46" s="97"/>
      <c r="T46" s="97"/>
      <c r="U46" s="97"/>
      <c r="V46" s="97"/>
      <c r="W46" s="97"/>
      <c r="X46" s="97"/>
      <c r="Y46" s="97"/>
      <c r="Z46" s="97"/>
      <c r="AA46" s="97">
        <f>AA47+AA48+AA49</f>
        <v>3597.2000000000003</v>
      </c>
      <c r="AB46" s="97"/>
      <c r="AC46" s="95"/>
      <c r="AD46" s="95"/>
      <c r="AE46" s="97"/>
      <c r="AF46" s="97"/>
      <c r="AG46" s="97"/>
      <c r="AH46" s="97"/>
      <c r="AI46" s="97">
        <f>AI47+AI48+AI49</f>
        <v>82404.899999999994</v>
      </c>
      <c r="AJ46" s="97"/>
      <c r="AK46" s="97"/>
      <c r="AL46" s="97"/>
      <c r="AM46" s="97"/>
      <c r="AN46" s="97"/>
      <c r="AO46" s="97"/>
      <c r="AP46" s="97"/>
      <c r="AQ46" s="97"/>
      <c r="AR46" s="95">
        <f>AT46+AU46+AV46+AW46+AX46</f>
        <v>275450.19999999995</v>
      </c>
      <c r="AS46" s="95"/>
      <c r="AT46" s="95">
        <f>AT47+AT48+AT49</f>
        <v>215857.19999999998</v>
      </c>
      <c r="AU46" s="95">
        <f t="shared" ref="AU46:AX46" si="103">AU47+AU48+AU49</f>
        <v>59593</v>
      </c>
      <c r="AV46" s="95">
        <f t="shared" si="103"/>
        <v>0</v>
      </c>
      <c r="AW46" s="95">
        <f t="shared" si="103"/>
        <v>0</v>
      </c>
      <c r="AX46" s="95">
        <f t="shared" si="103"/>
        <v>0</v>
      </c>
      <c r="AY46" s="102">
        <f>AY47+AY48+AY49</f>
        <v>87961.9</v>
      </c>
      <c r="AZ46" s="102"/>
      <c r="BA46" s="102"/>
      <c r="BB46" s="102">
        <f>BB47+BB48+BB49</f>
        <v>53589.899999999994</v>
      </c>
      <c r="BC46" s="102">
        <v>34371.9</v>
      </c>
      <c r="BD46" s="102">
        <f t="shared" ref="BD46:BF46" si="104">BD47+BD48+BD49</f>
        <v>0</v>
      </c>
      <c r="BE46" s="102">
        <f t="shared" si="104"/>
        <v>0</v>
      </c>
      <c r="BF46" s="102">
        <f t="shared" si="104"/>
        <v>0</v>
      </c>
      <c r="BG46" s="97">
        <f>BJ46+BK46+BL46+BM46+BN46</f>
        <v>3050</v>
      </c>
      <c r="BH46" s="97"/>
      <c r="BI46" s="97">
        <v>0</v>
      </c>
      <c r="BJ46" s="97">
        <f>BJ47+BJ48+BJ49</f>
        <v>0</v>
      </c>
      <c r="BK46" s="97">
        <v>3050</v>
      </c>
      <c r="BL46" s="97">
        <f t="shared" ref="BL46:BN46" si="105">BL47+BL48+BL49</f>
        <v>0</v>
      </c>
      <c r="BM46" s="97">
        <f t="shared" si="105"/>
        <v>0</v>
      </c>
      <c r="BN46" s="97">
        <f t="shared" si="105"/>
        <v>0</v>
      </c>
      <c r="BO46" s="99">
        <f>BR46+BS46+BT46+BU46+BV46</f>
        <v>3668</v>
      </c>
      <c r="BP46" s="99"/>
      <c r="BQ46" s="99"/>
      <c r="BR46" s="99">
        <f>BR47+BR48+BR49</f>
        <v>0</v>
      </c>
      <c r="BS46" s="99">
        <v>3668</v>
      </c>
      <c r="BT46" s="99">
        <f t="shared" ref="BT46:BV46" si="106">BT47+BT48+BT49</f>
        <v>0</v>
      </c>
      <c r="BU46" s="99">
        <f t="shared" si="106"/>
        <v>0</v>
      </c>
      <c r="BV46" s="99">
        <f t="shared" si="106"/>
        <v>0</v>
      </c>
      <c r="BW46" s="33">
        <f>BX46+BY46+BZ46+CA46</f>
        <v>3756</v>
      </c>
      <c r="BX46" s="33">
        <v>0</v>
      </c>
      <c r="BY46" s="33">
        <v>3756</v>
      </c>
      <c r="BZ46" s="33">
        <v>0</v>
      </c>
      <c r="CA46" s="33">
        <v>0</v>
      </c>
      <c r="CB46" s="33">
        <v>0</v>
      </c>
    </row>
    <row r="47" spans="1:80" ht="75.75" customHeight="1" x14ac:dyDescent="0.2">
      <c r="A47" s="157"/>
      <c r="B47" s="59" t="s">
        <v>17</v>
      </c>
      <c r="C47" s="59" t="s">
        <v>17</v>
      </c>
      <c r="D47" s="56">
        <f>K47+R47+AA47+AI47+AR47+AY47+BG47+BO47</f>
        <v>18882.100000000002</v>
      </c>
      <c r="E47" s="56"/>
      <c r="F47" s="56"/>
      <c r="G47" s="56"/>
      <c r="H47" s="76"/>
      <c r="I47" s="76"/>
      <c r="J47" s="76"/>
      <c r="K47" s="56">
        <f>L47+M47+N47+O47+P47+Q47</f>
        <v>3227.2000000000003</v>
      </c>
      <c r="L47" s="56">
        <v>0</v>
      </c>
      <c r="M47" s="56">
        <v>3065.8</v>
      </c>
      <c r="N47" s="56">
        <v>161.4</v>
      </c>
      <c r="O47" s="76">
        <v>0</v>
      </c>
      <c r="P47" s="76">
        <v>0</v>
      </c>
      <c r="Q47" s="76">
        <v>0</v>
      </c>
      <c r="R47" s="56">
        <f>S47+T47+U47+V47+W47+X47+Y47+Z47</f>
        <v>2506.4</v>
      </c>
      <c r="S47" s="56">
        <v>0</v>
      </c>
      <c r="T47" s="56">
        <v>0</v>
      </c>
      <c r="U47" s="56">
        <v>2374.8000000000002</v>
      </c>
      <c r="V47" s="56">
        <v>131.6</v>
      </c>
      <c r="W47" s="56">
        <v>0</v>
      </c>
      <c r="X47" s="56">
        <v>0</v>
      </c>
      <c r="Y47" s="56">
        <v>0</v>
      </c>
      <c r="Z47" s="56">
        <v>0</v>
      </c>
      <c r="AA47" s="56">
        <f>AB47+AC47+AD47+AE47+AF47+AG47+AH47</f>
        <v>3597.2000000000003</v>
      </c>
      <c r="AB47" s="56">
        <v>0</v>
      </c>
      <c r="AC47" s="57">
        <v>3275.9</v>
      </c>
      <c r="AD47" s="57">
        <v>321.3</v>
      </c>
      <c r="AE47" s="56">
        <v>0</v>
      </c>
      <c r="AF47" s="56">
        <v>0</v>
      </c>
      <c r="AG47" s="56">
        <v>0</v>
      </c>
      <c r="AH47" s="56">
        <v>0</v>
      </c>
      <c r="AI47" s="56">
        <f>AJ47+AK47+AL47+AM47+AN47+AO47+AP47</f>
        <v>720.7</v>
      </c>
      <c r="AJ47" s="56">
        <v>0</v>
      </c>
      <c r="AK47" s="56">
        <v>0</v>
      </c>
      <c r="AL47" s="56">
        <v>720.7</v>
      </c>
      <c r="AM47" s="56">
        <v>0</v>
      </c>
      <c r="AN47" s="56">
        <v>0</v>
      </c>
      <c r="AO47" s="56">
        <v>0</v>
      </c>
      <c r="AP47" s="56">
        <v>0</v>
      </c>
      <c r="AQ47" s="56">
        <v>0</v>
      </c>
      <c r="AR47" s="57">
        <f>AT47+AU47</f>
        <v>6051.4</v>
      </c>
      <c r="AS47" s="57">
        <v>0</v>
      </c>
      <c r="AT47" s="57">
        <v>0</v>
      </c>
      <c r="AU47" s="57">
        <v>6051.4</v>
      </c>
      <c r="AV47" s="57">
        <v>0</v>
      </c>
      <c r="AW47" s="57">
        <v>0</v>
      </c>
      <c r="AX47" s="57">
        <v>0</v>
      </c>
      <c r="AY47" s="102">
        <f>BA47+BB47+BC47+BD47+BE47+BF47</f>
        <v>2779.2</v>
      </c>
      <c r="AZ47" s="102">
        <v>0</v>
      </c>
      <c r="BA47" s="102">
        <v>0</v>
      </c>
      <c r="BB47" s="102">
        <v>0</v>
      </c>
      <c r="BC47" s="102">
        <v>2779.2</v>
      </c>
      <c r="BD47" s="102">
        <v>0</v>
      </c>
      <c r="BE47" s="102">
        <v>0</v>
      </c>
      <c r="BF47" s="102">
        <v>0</v>
      </c>
      <c r="BG47" s="56">
        <f>BI47+BJ47+BK47+BL47+BM47+BN47</f>
        <v>0</v>
      </c>
      <c r="BH47" s="56">
        <v>0</v>
      </c>
      <c r="BI47" s="56">
        <v>0</v>
      </c>
      <c r="BJ47" s="56">
        <v>0</v>
      </c>
      <c r="BK47" s="56">
        <v>0</v>
      </c>
      <c r="BL47" s="56">
        <v>0</v>
      </c>
      <c r="BM47" s="56">
        <v>0</v>
      </c>
      <c r="BN47" s="56">
        <v>0</v>
      </c>
      <c r="BO47" s="33">
        <f>BQ47+BR47+BS47+BT47+BU47+BV47</f>
        <v>0</v>
      </c>
      <c r="BP47" s="33">
        <v>0</v>
      </c>
      <c r="BQ47" s="33">
        <v>0</v>
      </c>
      <c r="BR47" s="33">
        <v>0</v>
      </c>
      <c r="BS47" s="33">
        <v>0</v>
      </c>
      <c r="BT47" s="33">
        <v>0</v>
      </c>
      <c r="BU47" s="33">
        <v>0</v>
      </c>
      <c r="BV47" s="33">
        <v>0</v>
      </c>
      <c r="BW47" s="33">
        <v>0</v>
      </c>
      <c r="BX47" s="33">
        <v>0</v>
      </c>
      <c r="BY47" s="33">
        <v>0</v>
      </c>
      <c r="BZ47" s="33">
        <v>0</v>
      </c>
      <c r="CA47" s="33">
        <v>0</v>
      </c>
      <c r="CB47" s="33">
        <v>0</v>
      </c>
    </row>
    <row r="48" spans="1:80" ht="81" customHeight="1" x14ac:dyDescent="0.2">
      <c r="A48" s="157"/>
      <c r="B48" s="59" t="s">
        <v>10</v>
      </c>
      <c r="C48" s="59" t="s">
        <v>10</v>
      </c>
      <c r="D48" s="56">
        <v>404571.2</v>
      </c>
      <c r="E48" s="56"/>
      <c r="F48" s="56"/>
      <c r="G48" s="56"/>
      <c r="H48" s="76"/>
      <c r="I48" s="76"/>
      <c r="J48" s="76"/>
      <c r="K48" s="56">
        <v>0</v>
      </c>
      <c r="L48" s="56">
        <v>0</v>
      </c>
      <c r="M48" s="56">
        <v>0</v>
      </c>
      <c r="N48" s="56">
        <v>0</v>
      </c>
      <c r="O48" s="76">
        <v>0</v>
      </c>
      <c r="P48" s="76">
        <v>0</v>
      </c>
      <c r="Q48" s="76">
        <v>0</v>
      </c>
      <c r="R48" s="56">
        <f>S48+T48+U48+V48+W48+X48+Y48+Z48</f>
        <v>0.8</v>
      </c>
      <c r="S48" s="56">
        <v>0</v>
      </c>
      <c r="T48" s="56">
        <v>0</v>
      </c>
      <c r="U48" s="56">
        <v>0</v>
      </c>
      <c r="V48" s="56">
        <v>0.8</v>
      </c>
      <c r="W48" s="56">
        <v>0</v>
      </c>
      <c r="X48" s="56">
        <v>0</v>
      </c>
      <c r="Y48" s="56">
        <v>0</v>
      </c>
      <c r="Z48" s="56">
        <v>0</v>
      </c>
      <c r="AA48" s="56">
        <v>0</v>
      </c>
      <c r="AB48" s="56">
        <v>0</v>
      </c>
      <c r="AC48" s="57">
        <v>0</v>
      </c>
      <c r="AD48" s="57">
        <v>0</v>
      </c>
      <c r="AE48" s="56">
        <v>0</v>
      </c>
      <c r="AF48" s="56">
        <v>0</v>
      </c>
      <c r="AG48" s="56">
        <v>0</v>
      </c>
      <c r="AH48" s="56">
        <v>0</v>
      </c>
      <c r="AI48" s="56">
        <f>AJ48+AK48+AL48+AM48+AN48+AO48+AP48+AQ48</f>
        <v>81684.2</v>
      </c>
      <c r="AJ48" s="56">
        <v>0</v>
      </c>
      <c r="AK48" s="56">
        <v>59352</v>
      </c>
      <c r="AL48" s="56">
        <v>22332.2</v>
      </c>
      <c r="AM48" s="56">
        <v>0</v>
      </c>
      <c r="AN48" s="56">
        <v>0</v>
      </c>
      <c r="AO48" s="56">
        <v>0</v>
      </c>
      <c r="AP48" s="56">
        <v>0</v>
      </c>
      <c r="AQ48" s="56">
        <v>0</v>
      </c>
      <c r="AR48" s="57">
        <f>AT48+AU48</f>
        <v>237286.7</v>
      </c>
      <c r="AS48" s="57">
        <v>0</v>
      </c>
      <c r="AT48" s="57">
        <v>198961.4</v>
      </c>
      <c r="AU48" s="57">
        <v>38325.300000000003</v>
      </c>
      <c r="AV48" s="57">
        <v>0</v>
      </c>
      <c r="AW48" s="57">
        <v>0</v>
      </c>
      <c r="AX48" s="57">
        <v>0</v>
      </c>
      <c r="AY48" s="102">
        <f t="shared" ref="AY48:AY56" si="107">BA48+BB48+BC48+BD48+BE48+BF48</f>
        <v>75058.899999999994</v>
      </c>
      <c r="AZ48" s="102">
        <v>0</v>
      </c>
      <c r="BA48" s="102">
        <v>0</v>
      </c>
      <c r="BB48" s="102">
        <v>45173.1</v>
      </c>
      <c r="BC48" s="102">
        <v>29885.8</v>
      </c>
      <c r="BD48" s="102">
        <v>0</v>
      </c>
      <c r="BE48" s="102">
        <v>0</v>
      </c>
      <c r="BF48" s="102">
        <v>0</v>
      </c>
      <c r="BG48" s="56">
        <f t="shared" ref="BG48:BG56" si="108">BI48+BJ48+BK48+BL48+BM48+BN48</f>
        <v>3050</v>
      </c>
      <c r="BH48" s="56">
        <v>0</v>
      </c>
      <c r="BI48" s="56">
        <v>0</v>
      </c>
      <c r="BJ48" s="56">
        <v>0</v>
      </c>
      <c r="BK48" s="56">
        <v>3050</v>
      </c>
      <c r="BL48" s="56">
        <v>0</v>
      </c>
      <c r="BM48" s="56">
        <v>0</v>
      </c>
      <c r="BN48" s="56">
        <v>0</v>
      </c>
      <c r="BO48" s="33">
        <f t="shared" ref="BO48:BO56" si="109">BQ48+BR48+BS48+BT48+BU48+BV48</f>
        <v>3668</v>
      </c>
      <c r="BP48" s="33">
        <v>0</v>
      </c>
      <c r="BQ48" s="33">
        <v>0</v>
      </c>
      <c r="BR48" s="33">
        <v>0</v>
      </c>
      <c r="BS48" s="33">
        <v>3668</v>
      </c>
      <c r="BT48" s="33">
        <v>0</v>
      </c>
      <c r="BU48" s="33">
        <v>0</v>
      </c>
      <c r="BV48" s="33">
        <v>0</v>
      </c>
      <c r="BW48" s="33">
        <f>BX48+BY48+BZ48</f>
        <v>3756</v>
      </c>
      <c r="BX48" s="33">
        <v>0</v>
      </c>
      <c r="BY48" s="33">
        <v>3756</v>
      </c>
      <c r="BZ48" s="33">
        <v>0</v>
      </c>
      <c r="CA48" s="33">
        <v>0</v>
      </c>
      <c r="CB48" s="33">
        <v>0</v>
      </c>
    </row>
    <row r="49" spans="1:80" ht="89.25" customHeight="1" x14ac:dyDescent="0.2">
      <c r="A49" s="158"/>
      <c r="B49" s="59" t="s">
        <v>87</v>
      </c>
      <c r="C49" s="59" t="s">
        <v>7</v>
      </c>
      <c r="D49" s="56">
        <f t="shared" ref="D49:D55" si="110">K49+R49+AA49+AI49+AR49+AY49+BG49+BO49</f>
        <v>42236.7</v>
      </c>
      <c r="E49" s="56"/>
      <c r="F49" s="56"/>
      <c r="G49" s="56"/>
      <c r="H49" s="76"/>
      <c r="I49" s="76"/>
      <c r="J49" s="76"/>
      <c r="K49" s="56">
        <v>0</v>
      </c>
      <c r="L49" s="56"/>
      <c r="M49" s="56"/>
      <c r="N49" s="56"/>
      <c r="O49" s="76"/>
      <c r="P49" s="76"/>
      <c r="Q49" s="76"/>
      <c r="R49" s="56">
        <v>0</v>
      </c>
      <c r="S49" s="56"/>
      <c r="T49" s="56"/>
      <c r="U49" s="56"/>
      <c r="V49" s="56"/>
      <c r="W49" s="56"/>
      <c r="X49" s="56"/>
      <c r="Y49" s="56"/>
      <c r="Z49" s="56"/>
      <c r="AA49" s="56">
        <v>0</v>
      </c>
      <c r="AB49" s="56"/>
      <c r="AC49" s="57"/>
      <c r="AD49" s="57"/>
      <c r="AE49" s="56"/>
      <c r="AF49" s="56"/>
      <c r="AG49" s="56"/>
      <c r="AH49" s="56"/>
      <c r="AI49" s="56">
        <v>0</v>
      </c>
      <c r="AJ49" s="56">
        <v>0</v>
      </c>
      <c r="AK49" s="56">
        <v>0</v>
      </c>
      <c r="AL49" s="56">
        <v>0</v>
      </c>
      <c r="AM49" s="56">
        <v>0</v>
      </c>
      <c r="AN49" s="56">
        <v>0</v>
      </c>
      <c r="AO49" s="56"/>
      <c r="AP49" s="56"/>
      <c r="AQ49" s="56">
        <v>0</v>
      </c>
      <c r="AR49" s="57">
        <v>32112.9</v>
      </c>
      <c r="AS49" s="57"/>
      <c r="AT49" s="57">
        <v>16895.8</v>
      </c>
      <c r="AU49" s="57">
        <v>15216.3</v>
      </c>
      <c r="AV49" s="57">
        <v>0</v>
      </c>
      <c r="AW49" s="57">
        <v>0</v>
      </c>
      <c r="AX49" s="57">
        <v>0</v>
      </c>
      <c r="AY49" s="102">
        <f t="shared" si="107"/>
        <v>10123.799999999999</v>
      </c>
      <c r="AZ49" s="102"/>
      <c r="BA49" s="102">
        <v>0</v>
      </c>
      <c r="BB49" s="102">
        <v>8416.7999999999993</v>
      </c>
      <c r="BC49" s="102">
        <v>1707</v>
      </c>
      <c r="BD49" s="102">
        <v>0</v>
      </c>
      <c r="BE49" s="102">
        <v>0</v>
      </c>
      <c r="BF49" s="102">
        <v>0</v>
      </c>
      <c r="BG49" s="56">
        <f t="shared" si="108"/>
        <v>0</v>
      </c>
      <c r="BH49" s="56"/>
      <c r="BI49" s="56">
        <v>0</v>
      </c>
      <c r="BJ49" s="56">
        <v>0</v>
      </c>
      <c r="BK49" s="56">
        <v>0</v>
      </c>
      <c r="BL49" s="56">
        <v>0</v>
      </c>
      <c r="BM49" s="56">
        <v>0</v>
      </c>
      <c r="BN49" s="56">
        <v>0</v>
      </c>
      <c r="BO49" s="33">
        <f t="shared" si="109"/>
        <v>0</v>
      </c>
      <c r="BP49" s="33"/>
      <c r="BQ49" s="33">
        <v>0</v>
      </c>
      <c r="BR49" s="33">
        <v>0</v>
      </c>
      <c r="BS49" s="33">
        <v>0</v>
      </c>
      <c r="BT49" s="33">
        <v>0</v>
      </c>
      <c r="BU49" s="33">
        <v>0</v>
      </c>
      <c r="BV49" s="33">
        <v>0</v>
      </c>
      <c r="BW49" s="33">
        <v>0</v>
      </c>
      <c r="BX49" s="33">
        <v>0</v>
      </c>
      <c r="BY49" s="33">
        <v>0</v>
      </c>
      <c r="BZ49" s="33">
        <v>0</v>
      </c>
      <c r="CA49" s="33">
        <v>0</v>
      </c>
      <c r="CB49" s="33">
        <v>0</v>
      </c>
    </row>
    <row r="50" spans="1:80" ht="78" customHeight="1" x14ac:dyDescent="0.2">
      <c r="A50" s="58" t="s">
        <v>84</v>
      </c>
      <c r="B50" s="59" t="s">
        <v>10</v>
      </c>
      <c r="C50" s="59" t="s">
        <v>7</v>
      </c>
      <c r="D50" s="56">
        <f t="shared" si="110"/>
        <v>400</v>
      </c>
      <c r="E50" s="56">
        <v>0</v>
      </c>
      <c r="F50" s="56">
        <v>0</v>
      </c>
      <c r="G50" s="56">
        <v>0</v>
      </c>
      <c r="H50" s="33"/>
      <c r="I50" s="33"/>
      <c r="J50" s="33"/>
      <c r="K50" s="33">
        <f t="shared" si="89"/>
        <v>200</v>
      </c>
      <c r="L50" s="56">
        <v>0</v>
      </c>
      <c r="M50" s="56">
        <v>0</v>
      </c>
      <c r="N50" s="56">
        <v>100</v>
      </c>
      <c r="O50" s="33">
        <v>100</v>
      </c>
      <c r="P50" s="33">
        <v>0</v>
      </c>
      <c r="Q50" s="33">
        <v>0</v>
      </c>
      <c r="R50" s="33">
        <f t="shared" ref="R50:R77" si="111">S50+T50+U50+V50+W50+Y50+Z50</f>
        <v>200</v>
      </c>
      <c r="S50" s="56">
        <v>0</v>
      </c>
      <c r="T50" s="56">
        <v>0</v>
      </c>
      <c r="U50" s="56">
        <v>0</v>
      </c>
      <c r="V50" s="56">
        <v>100</v>
      </c>
      <c r="W50" s="33">
        <v>100</v>
      </c>
      <c r="X50" s="33">
        <v>0</v>
      </c>
      <c r="Y50" s="33">
        <v>0</v>
      </c>
      <c r="Z50" s="33">
        <v>0</v>
      </c>
      <c r="AA50" s="56">
        <f t="shared" ref="AA50:AA77" si="112">AB50+AC50+AD50+AE50+AH50</f>
        <v>0</v>
      </c>
      <c r="AB50" s="56">
        <v>0</v>
      </c>
      <c r="AC50" s="57">
        <v>0</v>
      </c>
      <c r="AD50" s="57">
        <v>0</v>
      </c>
      <c r="AE50" s="33">
        <v>0</v>
      </c>
      <c r="AF50" s="33">
        <v>0</v>
      </c>
      <c r="AG50" s="33">
        <v>0</v>
      </c>
      <c r="AH50" s="33">
        <v>0</v>
      </c>
      <c r="AI50" s="56">
        <f t="shared" ref="AI50" si="113">AJ50+AK50+AL50+AM50+AQ50</f>
        <v>0</v>
      </c>
      <c r="AJ50" s="56">
        <v>0</v>
      </c>
      <c r="AK50" s="56">
        <v>0</v>
      </c>
      <c r="AL50" s="56">
        <v>0</v>
      </c>
      <c r="AM50" s="56">
        <v>0</v>
      </c>
      <c r="AN50" s="56">
        <v>0</v>
      </c>
      <c r="AO50" s="56">
        <v>0</v>
      </c>
      <c r="AP50" s="56">
        <v>0</v>
      </c>
      <c r="AQ50" s="56">
        <v>0</v>
      </c>
      <c r="AR50" s="57">
        <f>AS50+AT50+AU50+AV50+BF50</f>
        <v>0</v>
      </c>
      <c r="AS50" s="57">
        <v>0</v>
      </c>
      <c r="AT50" s="57">
        <v>0</v>
      </c>
      <c r="AU50" s="57">
        <v>0</v>
      </c>
      <c r="AV50" s="57">
        <v>0</v>
      </c>
      <c r="AW50" s="57">
        <v>0</v>
      </c>
      <c r="AX50" s="57">
        <v>0</v>
      </c>
      <c r="AY50" s="102">
        <f t="shared" si="107"/>
        <v>0</v>
      </c>
      <c r="AZ50" s="102">
        <v>0</v>
      </c>
      <c r="BA50" s="102">
        <v>0</v>
      </c>
      <c r="BB50" s="102">
        <v>0</v>
      </c>
      <c r="BC50" s="102">
        <v>0</v>
      </c>
      <c r="BD50" s="102">
        <v>0</v>
      </c>
      <c r="BE50" s="102">
        <v>0</v>
      </c>
      <c r="BF50" s="102">
        <v>0</v>
      </c>
      <c r="BG50" s="56">
        <f t="shared" si="108"/>
        <v>0</v>
      </c>
      <c r="BH50" s="56">
        <v>0</v>
      </c>
      <c r="BI50" s="56">
        <v>0</v>
      </c>
      <c r="BJ50" s="56">
        <v>0</v>
      </c>
      <c r="BK50" s="56">
        <v>0</v>
      </c>
      <c r="BL50" s="56">
        <v>0</v>
      </c>
      <c r="BM50" s="56">
        <v>0</v>
      </c>
      <c r="BN50" s="56">
        <v>0</v>
      </c>
      <c r="BO50" s="33">
        <f t="shared" si="109"/>
        <v>0</v>
      </c>
      <c r="BP50" s="33">
        <v>0</v>
      </c>
      <c r="BQ50" s="33">
        <v>0</v>
      </c>
      <c r="BR50" s="33">
        <v>0</v>
      </c>
      <c r="BS50" s="33">
        <v>0</v>
      </c>
      <c r="BT50" s="33">
        <v>0</v>
      </c>
      <c r="BU50" s="33">
        <v>0</v>
      </c>
      <c r="BV50" s="33">
        <v>0</v>
      </c>
      <c r="BW50" s="33">
        <v>0</v>
      </c>
      <c r="BX50" s="33">
        <v>0</v>
      </c>
      <c r="BY50" s="33">
        <v>0</v>
      </c>
      <c r="BZ50" s="33">
        <v>0</v>
      </c>
      <c r="CA50" s="33">
        <v>0</v>
      </c>
      <c r="CB50" s="33">
        <v>0</v>
      </c>
    </row>
    <row r="51" spans="1:80" ht="78" customHeight="1" x14ac:dyDescent="0.2">
      <c r="A51" s="58" t="s">
        <v>47</v>
      </c>
      <c r="B51" s="59" t="s">
        <v>51</v>
      </c>
      <c r="C51" s="59" t="s">
        <v>7</v>
      </c>
      <c r="D51" s="56">
        <f t="shared" si="110"/>
        <v>7754.3</v>
      </c>
      <c r="E51" s="56"/>
      <c r="F51" s="56"/>
      <c r="G51" s="56"/>
      <c r="H51" s="75"/>
      <c r="I51" s="75"/>
      <c r="J51" s="75"/>
      <c r="K51" s="33">
        <f>L51+M51+N51+O51+P51+Q51</f>
        <v>157.1</v>
      </c>
      <c r="L51" s="56">
        <v>0</v>
      </c>
      <c r="M51" s="56">
        <v>149.19999999999999</v>
      </c>
      <c r="N51" s="56">
        <v>7.9</v>
      </c>
      <c r="O51" s="33">
        <v>0</v>
      </c>
      <c r="P51" s="33">
        <v>0</v>
      </c>
      <c r="Q51" s="33">
        <v>0</v>
      </c>
      <c r="R51" s="33">
        <f>U51+V51+W51+Y51+Z51</f>
        <v>1606</v>
      </c>
      <c r="S51" s="56">
        <v>0</v>
      </c>
      <c r="T51" s="56">
        <v>0</v>
      </c>
      <c r="U51" s="56">
        <v>1525.7</v>
      </c>
      <c r="V51" s="56">
        <v>35</v>
      </c>
      <c r="W51" s="33">
        <v>28</v>
      </c>
      <c r="X51" s="33"/>
      <c r="Y51" s="33">
        <v>17.3</v>
      </c>
      <c r="Z51" s="33">
        <v>0</v>
      </c>
      <c r="AA51" s="56">
        <f>AC51+AD51+AE51+AF51</f>
        <v>1605.8999999999999</v>
      </c>
      <c r="AB51" s="56">
        <v>0</v>
      </c>
      <c r="AC51" s="57">
        <v>1525.6</v>
      </c>
      <c r="AD51" s="57">
        <v>35</v>
      </c>
      <c r="AE51" s="33">
        <v>28</v>
      </c>
      <c r="AF51" s="33">
        <v>17.3</v>
      </c>
      <c r="AG51" s="33">
        <v>0</v>
      </c>
      <c r="AH51" s="33">
        <v>0</v>
      </c>
      <c r="AI51" s="56">
        <f>AK51+AL51+AN51</f>
        <v>546.59999999999991</v>
      </c>
      <c r="AJ51" s="56">
        <v>0</v>
      </c>
      <c r="AK51" s="56">
        <v>329.3</v>
      </c>
      <c r="AL51" s="56">
        <v>200</v>
      </c>
      <c r="AM51" s="56">
        <v>0</v>
      </c>
      <c r="AN51" s="56">
        <v>17.3</v>
      </c>
      <c r="AO51" s="56">
        <v>0</v>
      </c>
      <c r="AP51" s="56">
        <v>0</v>
      </c>
      <c r="AQ51" s="56">
        <v>0</v>
      </c>
      <c r="AR51" s="57">
        <f>AT51+AU51+AV51+AW51+AX51</f>
        <v>352.6</v>
      </c>
      <c r="AS51" s="57">
        <v>0</v>
      </c>
      <c r="AT51" s="57">
        <v>329.3</v>
      </c>
      <c r="AU51" s="57">
        <v>6</v>
      </c>
      <c r="AV51" s="57">
        <v>0</v>
      </c>
      <c r="AW51" s="57">
        <v>17.3</v>
      </c>
      <c r="AX51" s="57">
        <v>0</v>
      </c>
      <c r="AY51" s="102">
        <f t="shared" si="107"/>
        <v>1422.7999999999997</v>
      </c>
      <c r="AZ51" s="102">
        <v>0</v>
      </c>
      <c r="BA51" s="102">
        <v>0</v>
      </c>
      <c r="BB51" s="102">
        <v>820.3</v>
      </c>
      <c r="BC51" s="102">
        <v>602.4</v>
      </c>
      <c r="BD51" s="102">
        <v>0.1</v>
      </c>
      <c r="BE51" s="102">
        <v>0</v>
      </c>
      <c r="BF51" s="102">
        <v>0</v>
      </c>
      <c r="BG51" s="56">
        <f t="shared" si="108"/>
        <v>2063.3000000000002</v>
      </c>
      <c r="BH51" s="56">
        <v>0</v>
      </c>
      <c r="BI51" s="56">
        <v>0</v>
      </c>
      <c r="BJ51" s="56">
        <v>1676.6</v>
      </c>
      <c r="BK51" s="56">
        <v>385</v>
      </c>
      <c r="BL51" s="56">
        <v>0</v>
      </c>
      <c r="BM51" s="56">
        <v>0.9</v>
      </c>
      <c r="BN51" s="56">
        <v>0.8</v>
      </c>
      <c r="BO51" s="33">
        <f t="shared" si="109"/>
        <v>0</v>
      </c>
      <c r="BP51" s="33">
        <v>0</v>
      </c>
      <c r="BQ51" s="33">
        <v>0</v>
      </c>
      <c r="BR51" s="33">
        <v>0</v>
      </c>
      <c r="BS51" s="33">
        <v>0</v>
      </c>
      <c r="BT51" s="33">
        <v>0</v>
      </c>
      <c r="BU51" s="33">
        <v>0</v>
      </c>
      <c r="BV51" s="33">
        <v>0</v>
      </c>
      <c r="BW51" s="33">
        <v>0</v>
      </c>
      <c r="BX51" s="33">
        <v>0</v>
      </c>
      <c r="BY51" s="33">
        <v>0</v>
      </c>
      <c r="BZ51" s="33">
        <v>0</v>
      </c>
      <c r="CA51" s="33">
        <v>0</v>
      </c>
      <c r="CB51" s="33">
        <v>0</v>
      </c>
    </row>
    <row r="52" spans="1:80" ht="67.5" customHeight="1" x14ac:dyDescent="0.2">
      <c r="A52" s="58" t="s">
        <v>38</v>
      </c>
      <c r="B52" s="59" t="s">
        <v>10</v>
      </c>
      <c r="C52" s="59" t="s">
        <v>10</v>
      </c>
      <c r="D52" s="56">
        <v>1640</v>
      </c>
      <c r="E52" s="56"/>
      <c r="F52" s="56"/>
      <c r="G52" s="56"/>
      <c r="H52" s="75"/>
      <c r="I52" s="75"/>
      <c r="J52" s="75"/>
      <c r="K52" s="33">
        <f>N52</f>
        <v>92.1</v>
      </c>
      <c r="L52" s="56">
        <v>0</v>
      </c>
      <c r="M52" s="56">
        <v>0</v>
      </c>
      <c r="N52" s="56">
        <v>92.1</v>
      </c>
      <c r="O52" s="75">
        <v>0</v>
      </c>
      <c r="P52" s="75">
        <v>0</v>
      </c>
      <c r="Q52" s="75">
        <v>0</v>
      </c>
      <c r="R52" s="33">
        <f>V52+W52</f>
        <v>200</v>
      </c>
      <c r="S52" s="56">
        <v>0</v>
      </c>
      <c r="T52" s="56">
        <v>0</v>
      </c>
      <c r="U52" s="56">
        <v>0</v>
      </c>
      <c r="V52" s="56">
        <v>200</v>
      </c>
      <c r="W52" s="75">
        <v>0</v>
      </c>
      <c r="X52" s="75">
        <v>0</v>
      </c>
      <c r="Y52" s="75">
        <v>0</v>
      </c>
      <c r="Z52" s="75">
        <v>0</v>
      </c>
      <c r="AA52" s="56">
        <f>AB52+AC52+AD52+AE52+AF52+AH52</f>
        <v>0</v>
      </c>
      <c r="AB52" s="56">
        <v>0</v>
      </c>
      <c r="AC52" s="57">
        <v>0</v>
      </c>
      <c r="AD52" s="57">
        <v>0</v>
      </c>
      <c r="AE52" s="33">
        <v>0</v>
      </c>
      <c r="AF52" s="33">
        <v>0</v>
      </c>
      <c r="AG52" s="33">
        <v>0</v>
      </c>
      <c r="AH52" s="33">
        <v>0</v>
      </c>
      <c r="AI52" s="56">
        <f>AJ52+AK52+AL52+AM52+AN52+AO52+AP52+AQ52</f>
        <v>0</v>
      </c>
      <c r="AJ52" s="56">
        <v>0</v>
      </c>
      <c r="AK52" s="56">
        <v>0</v>
      </c>
      <c r="AL52" s="56">
        <v>0</v>
      </c>
      <c r="AM52" s="56">
        <v>0</v>
      </c>
      <c r="AN52" s="56">
        <v>0</v>
      </c>
      <c r="AO52" s="56">
        <v>0</v>
      </c>
      <c r="AP52" s="56">
        <v>0</v>
      </c>
      <c r="AQ52" s="56">
        <v>0</v>
      </c>
      <c r="AR52" s="57">
        <f>AS52+AT52+AU52+AV52+AW52+AX52</f>
        <v>242.8</v>
      </c>
      <c r="AS52" s="57">
        <v>0</v>
      </c>
      <c r="AT52" s="57">
        <v>240.4</v>
      </c>
      <c r="AU52" s="57">
        <v>2.4</v>
      </c>
      <c r="AV52" s="57">
        <v>0</v>
      </c>
      <c r="AW52" s="57">
        <v>0</v>
      </c>
      <c r="AX52" s="57">
        <v>0</v>
      </c>
      <c r="AY52" s="102">
        <f t="shared" si="107"/>
        <v>379.70000000000005</v>
      </c>
      <c r="AZ52" s="77"/>
      <c r="BA52" s="102">
        <v>0</v>
      </c>
      <c r="BB52" s="102">
        <v>94.9</v>
      </c>
      <c r="BC52" s="102">
        <v>284.8</v>
      </c>
      <c r="BD52" s="102">
        <v>0</v>
      </c>
      <c r="BE52" s="102">
        <v>0</v>
      </c>
      <c r="BF52" s="102">
        <v>0</v>
      </c>
      <c r="BG52" s="56">
        <v>0</v>
      </c>
      <c r="BH52" s="77"/>
      <c r="BI52" s="56">
        <v>0</v>
      </c>
      <c r="BJ52" s="56">
        <v>0</v>
      </c>
      <c r="BK52" s="56">
        <v>0</v>
      </c>
      <c r="BL52" s="56">
        <v>0</v>
      </c>
      <c r="BM52" s="56">
        <v>0</v>
      </c>
      <c r="BN52" s="56">
        <v>0</v>
      </c>
      <c r="BO52" s="33">
        <f>BR52+BS52+BT52++BU52</f>
        <v>362.7</v>
      </c>
      <c r="BP52" s="33"/>
      <c r="BQ52" s="33">
        <v>0</v>
      </c>
      <c r="BR52" s="33">
        <v>348.8</v>
      </c>
      <c r="BS52" s="33">
        <v>13.9</v>
      </c>
      <c r="BT52" s="33">
        <v>0</v>
      </c>
      <c r="BU52" s="33">
        <v>0</v>
      </c>
      <c r="BV52" s="33">
        <v>0</v>
      </c>
      <c r="BW52" s="33">
        <f>BX52+BY52+BZ52+CA52</f>
        <v>362.7</v>
      </c>
      <c r="BX52" s="33">
        <v>348.8</v>
      </c>
      <c r="BY52" s="33">
        <v>13.9</v>
      </c>
      <c r="BZ52" s="33">
        <v>0</v>
      </c>
      <c r="CA52" s="33">
        <v>0</v>
      </c>
      <c r="CB52" s="33">
        <v>0</v>
      </c>
    </row>
    <row r="53" spans="1:80" ht="69.75" customHeight="1" x14ac:dyDescent="0.2">
      <c r="A53" s="58" t="s">
        <v>80</v>
      </c>
      <c r="B53" s="59" t="s">
        <v>10</v>
      </c>
      <c r="C53" s="59" t="s">
        <v>7</v>
      </c>
      <c r="D53" s="56">
        <f t="shared" si="110"/>
        <v>0</v>
      </c>
      <c r="E53" s="56"/>
      <c r="F53" s="56"/>
      <c r="G53" s="56"/>
      <c r="H53" s="33"/>
      <c r="I53" s="33"/>
      <c r="J53" s="33"/>
      <c r="K53" s="33">
        <f>N53</f>
        <v>0</v>
      </c>
      <c r="L53" s="56">
        <v>0</v>
      </c>
      <c r="M53" s="56">
        <v>0</v>
      </c>
      <c r="N53" s="56">
        <v>0</v>
      </c>
      <c r="O53" s="33">
        <v>0</v>
      </c>
      <c r="P53" s="33">
        <v>0</v>
      </c>
      <c r="Q53" s="33">
        <v>0</v>
      </c>
      <c r="R53" s="33">
        <f>S53+T53+U53+V53+W53+X53+Y53+Z53</f>
        <v>0</v>
      </c>
      <c r="S53" s="56">
        <v>0</v>
      </c>
      <c r="T53" s="56">
        <v>0</v>
      </c>
      <c r="U53" s="56">
        <v>0</v>
      </c>
      <c r="V53" s="56">
        <v>0</v>
      </c>
      <c r="W53" s="33">
        <v>0</v>
      </c>
      <c r="X53" s="33">
        <v>0</v>
      </c>
      <c r="Y53" s="33">
        <v>0</v>
      </c>
      <c r="Z53" s="33">
        <v>0</v>
      </c>
      <c r="AA53" s="56">
        <v>0</v>
      </c>
      <c r="AB53" s="56">
        <v>0</v>
      </c>
      <c r="AC53" s="57">
        <v>0</v>
      </c>
      <c r="AD53" s="57">
        <v>0</v>
      </c>
      <c r="AE53" s="33">
        <v>0</v>
      </c>
      <c r="AF53" s="33">
        <v>0</v>
      </c>
      <c r="AG53" s="33">
        <v>0</v>
      </c>
      <c r="AH53" s="33">
        <v>0</v>
      </c>
      <c r="AI53" s="56">
        <v>0</v>
      </c>
      <c r="AJ53" s="56">
        <v>0</v>
      </c>
      <c r="AK53" s="56">
        <v>0</v>
      </c>
      <c r="AL53" s="56">
        <v>0</v>
      </c>
      <c r="AM53" s="56">
        <v>0</v>
      </c>
      <c r="AN53" s="56">
        <v>0</v>
      </c>
      <c r="AO53" s="56">
        <v>0</v>
      </c>
      <c r="AP53" s="56">
        <v>0</v>
      </c>
      <c r="AQ53" s="56">
        <v>0</v>
      </c>
      <c r="AR53" s="57">
        <v>0</v>
      </c>
      <c r="AS53" s="57">
        <v>0</v>
      </c>
      <c r="AT53" s="57">
        <v>0</v>
      </c>
      <c r="AU53" s="57">
        <v>0</v>
      </c>
      <c r="AV53" s="57">
        <v>0</v>
      </c>
      <c r="AW53" s="57">
        <v>0</v>
      </c>
      <c r="AX53" s="57">
        <v>0</v>
      </c>
      <c r="AY53" s="102">
        <f t="shared" si="107"/>
        <v>0</v>
      </c>
      <c r="AZ53" s="102">
        <v>0</v>
      </c>
      <c r="BA53" s="102">
        <v>0</v>
      </c>
      <c r="BB53" s="102">
        <v>0</v>
      </c>
      <c r="BC53" s="102">
        <v>0</v>
      </c>
      <c r="BD53" s="102">
        <v>0</v>
      </c>
      <c r="BE53" s="102">
        <v>0</v>
      </c>
      <c r="BF53" s="102">
        <v>0</v>
      </c>
      <c r="BG53" s="56">
        <f t="shared" si="108"/>
        <v>0</v>
      </c>
      <c r="BH53" s="56">
        <v>0</v>
      </c>
      <c r="BI53" s="56">
        <v>0</v>
      </c>
      <c r="BJ53" s="56">
        <v>0</v>
      </c>
      <c r="BK53" s="56">
        <v>0</v>
      </c>
      <c r="BL53" s="56">
        <v>0</v>
      </c>
      <c r="BM53" s="56">
        <v>0</v>
      </c>
      <c r="BN53" s="56">
        <v>0</v>
      </c>
      <c r="BO53" s="33">
        <f t="shared" si="109"/>
        <v>0</v>
      </c>
      <c r="BP53" s="33">
        <v>0</v>
      </c>
      <c r="BQ53" s="33">
        <v>0</v>
      </c>
      <c r="BR53" s="33">
        <v>0</v>
      </c>
      <c r="BS53" s="33">
        <v>0</v>
      </c>
      <c r="BT53" s="33">
        <v>0</v>
      </c>
      <c r="BU53" s="33">
        <v>0</v>
      </c>
      <c r="BV53" s="33">
        <v>0</v>
      </c>
      <c r="BW53" s="33">
        <v>0</v>
      </c>
      <c r="BX53" s="33">
        <v>0</v>
      </c>
      <c r="BY53" s="33">
        <v>0</v>
      </c>
      <c r="BZ53" s="33">
        <v>0</v>
      </c>
      <c r="CA53" s="33">
        <v>0</v>
      </c>
      <c r="CB53" s="33">
        <v>0</v>
      </c>
    </row>
    <row r="54" spans="1:80" ht="66" customHeight="1" x14ac:dyDescent="0.2">
      <c r="A54" s="58" t="s">
        <v>81</v>
      </c>
      <c r="B54" s="59" t="s">
        <v>51</v>
      </c>
      <c r="C54" s="59" t="s">
        <v>7</v>
      </c>
      <c r="D54" s="56">
        <f t="shared" si="110"/>
        <v>5444</v>
      </c>
      <c r="E54" s="56"/>
      <c r="F54" s="56"/>
      <c r="G54" s="56"/>
      <c r="H54" s="33"/>
      <c r="I54" s="33"/>
      <c r="J54" s="33"/>
      <c r="K54" s="33">
        <f>N54</f>
        <v>0</v>
      </c>
      <c r="L54" s="56">
        <v>0</v>
      </c>
      <c r="M54" s="56">
        <v>0</v>
      </c>
      <c r="N54" s="56">
        <v>0</v>
      </c>
      <c r="O54" s="33">
        <v>0</v>
      </c>
      <c r="P54" s="33">
        <v>0</v>
      </c>
      <c r="Q54" s="33">
        <v>0</v>
      </c>
      <c r="R54" s="33">
        <f>S54+T54+U54+V54+W54+X54+Y54+Z54</f>
        <v>0</v>
      </c>
      <c r="S54" s="56">
        <v>0</v>
      </c>
      <c r="T54" s="56">
        <v>0</v>
      </c>
      <c r="U54" s="56">
        <v>0</v>
      </c>
      <c r="V54" s="56">
        <v>0</v>
      </c>
      <c r="W54" s="33">
        <v>0</v>
      </c>
      <c r="X54" s="33">
        <v>0</v>
      </c>
      <c r="Y54" s="33">
        <v>0</v>
      </c>
      <c r="Z54" s="33">
        <v>0</v>
      </c>
      <c r="AA54" s="56">
        <f>AE54</f>
        <v>2892.7</v>
      </c>
      <c r="AB54" s="56">
        <v>0</v>
      </c>
      <c r="AC54" s="57">
        <v>0</v>
      </c>
      <c r="AD54" s="57">
        <v>0</v>
      </c>
      <c r="AE54" s="33">
        <v>2892.7</v>
      </c>
      <c r="AF54" s="33">
        <v>0</v>
      </c>
      <c r="AG54" s="33">
        <v>0</v>
      </c>
      <c r="AH54" s="33">
        <v>0</v>
      </c>
      <c r="AI54" s="56">
        <f>AJ54+AK54+AL54+AM54+AN54+AO54+AP54+AQ54</f>
        <v>1394.3</v>
      </c>
      <c r="AJ54" s="56">
        <v>0</v>
      </c>
      <c r="AK54" s="56">
        <v>0</v>
      </c>
      <c r="AL54" s="56">
        <v>0</v>
      </c>
      <c r="AM54" s="56">
        <v>1394.3</v>
      </c>
      <c r="AN54" s="56">
        <v>0</v>
      </c>
      <c r="AO54" s="56">
        <v>0</v>
      </c>
      <c r="AP54" s="56">
        <v>0</v>
      </c>
      <c r="AQ54" s="56">
        <v>0</v>
      </c>
      <c r="AR54" s="57">
        <f>AT54+AU54+AV54+AW54+AX54</f>
        <v>97</v>
      </c>
      <c r="AS54" s="57">
        <v>0</v>
      </c>
      <c r="AT54" s="57">
        <v>0</v>
      </c>
      <c r="AU54" s="57">
        <v>0</v>
      </c>
      <c r="AV54" s="57">
        <v>97</v>
      </c>
      <c r="AW54" s="57">
        <v>0</v>
      </c>
      <c r="AX54" s="57">
        <v>0</v>
      </c>
      <c r="AY54" s="102">
        <f t="shared" si="107"/>
        <v>675</v>
      </c>
      <c r="AZ54" s="102">
        <v>0</v>
      </c>
      <c r="BA54" s="102">
        <v>0</v>
      </c>
      <c r="BB54" s="102">
        <v>0</v>
      </c>
      <c r="BC54" s="102">
        <v>0</v>
      </c>
      <c r="BD54" s="102">
        <v>675</v>
      </c>
      <c r="BE54" s="102">
        <v>0</v>
      </c>
      <c r="BF54" s="102">
        <v>0</v>
      </c>
      <c r="BG54" s="56">
        <f t="shared" si="108"/>
        <v>385</v>
      </c>
      <c r="BH54" s="56">
        <v>0</v>
      </c>
      <c r="BI54" s="56">
        <v>0</v>
      </c>
      <c r="BJ54" s="56">
        <v>0</v>
      </c>
      <c r="BK54" s="56">
        <v>0</v>
      </c>
      <c r="BL54" s="56">
        <v>385</v>
      </c>
      <c r="BM54" s="56">
        <v>0</v>
      </c>
      <c r="BN54" s="56">
        <v>0</v>
      </c>
      <c r="BO54" s="33">
        <f t="shared" si="109"/>
        <v>0</v>
      </c>
      <c r="BP54" s="33">
        <v>0</v>
      </c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  <c r="BW54" s="33">
        <v>0</v>
      </c>
      <c r="BX54" s="33">
        <v>0</v>
      </c>
      <c r="BY54" s="33">
        <v>0</v>
      </c>
      <c r="BZ54" s="33">
        <v>0</v>
      </c>
      <c r="CA54" s="33">
        <v>0</v>
      </c>
      <c r="CB54" s="33">
        <v>0</v>
      </c>
    </row>
    <row r="55" spans="1:80" ht="70.5" customHeight="1" x14ac:dyDescent="0.2">
      <c r="A55" s="127" t="s">
        <v>40</v>
      </c>
      <c r="B55" s="59" t="s">
        <v>10</v>
      </c>
      <c r="C55" s="59" t="s">
        <v>7</v>
      </c>
      <c r="D55" s="56">
        <f t="shared" si="110"/>
        <v>104119.6</v>
      </c>
      <c r="E55" s="56"/>
      <c r="F55" s="56"/>
      <c r="G55" s="56"/>
      <c r="H55" s="75"/>
      <c r="I55" s="75"/>
      <c r="J55" s="75"/>
      <c r="K55" s="33">
        <f>M55+N55</f>
        <v>78144.100000000006</v>
      </c>
      <c r="L55" s="56">
        <v>0</v>
      </c>
      <c r="M55" s="56">
        <v>74236.800000000003</v>
      </c>
      <c r="N55" s="56">
        <v>3907.3</v>
      </c>
      <c r="O55" s="75">
        <v>0</v>
      </c>
      <c r="P55" s="75"/>
      <c r="Q55" s="75"/>
      <c r="R55" s="33">
        <f>U55+V55</f>
        <v>25975.5</v>
      </c>
      <c r="S55" s="56">
        <v>0</v>
      </c>
      <c r="T55" s="56">
        <v>0</v>
      </c>
      <c r="U55" s="56">
        <v>24676.7</v>
      </c>
      <c r="V55" s="56">
        <v>1298.8</v>
      </c>
      <c r="W55" s="33">
        <v>0</v>
      </c>
      <c r="X55" s="33">
        <v>0</v>
      </c>
      <c r="Y55" s="33">
        <v>0</v>
      </c>
      <c r="Z55" s="33">
        <v>0</v>
      </c>
      <c r="AA55" s="56">
        <v>0</v>
      </c>
      <c r="AB55" s="56">
        <v>0</v>
      </c>
      <c r="AC55" s="57">
        <v>0</v>
      </c>
      <c r="AD55" s="57">
        <v>0</v>
      </c>
      <c r="AE55" s="33">
        <v>0</v>
      </c>
      <c r="AF55" s="33">
        <v>0</v>
      </c>
      <c r="AG55" s="33">
        <v>0</v>
      </c>
      <c r="AH55" s="33">
        <v>0</v>
      </c>
      <c r="AI55" s="78">
        <f>AJ55+AK55+AL55+AM55+AN55+AO55+AP55+AQ55</f>
        <v>0</v>
      </c>
      <c r="AJ55" s="33">
        <v>0</v>
      </c>
      <c r="AK55" s="33">
        <v>0</v>
      </c>
      <c r="AL55" s="33">
        <v>0</v>
      </c>
      <c r="AM55" s="56">
        <v>0</v>
      </c>
      <c r="AN55" s="56">
        <v>0</v>
      </c>
      <c r="AO55" s="56">
        <v>0</v>
      </c>
      <c r="AP55" s="56">
        <v>0</v>
      </c>
      <c r="AQ55" s="56">
        <v>0</v>
      </c>
      <c r="AR55" s="57">
        <v>0</v>
      </c>
      <c r="AS55" s="57">
        <v>0</v>
      </c>
      <c r="AT55" s="57">
        <v>0</v>
      </c>
      <c r="AU55" s="57">
        <v>0</v>
      </c>
      <c r="AV55" s="57">
        <v>0</v>
      </c>
      <c r="AW55" s="57">
        <v>0</v>
      </c>
      <c r="AX55" s="57">
        <v>0</v>
      </c>
      <c r="AY55" s="102">
        <f t="shared" si="107"/>
        <v>0</v>
      </c>
      <c r="AZ55" s="102">
        <v>0</v>
      </c>
      <c r="BA55" s="102">
        <v>0</v>
      </c>
      <c r="BB55" s="102">
        <v>0</v>
      </c>
      <c r="BC55" s="102">
        <v>0</v>
      </c>
      <c r="BD55" s="102">
        <v>0</v>
      </c>
      <c r="BE55" s="102">
        <v>0</v>
      </c>
      <c r="BF55" s="102">
        <v>0</v>
      </c>
      <c r="BG55" s="56">
        <f t="shared" si="108"/>
        <v>0</v>
      </c>
      <c r="BH55" s="56">
        <v>0</v>
      </c>
      <c r="BI55" s="56">
        <v>0</v>
      </c>
      <c r="BJ55" s="56">
        <v>0</v>
      </c>
      <c r="BK55" s="56">
        <v>0</v>
      </c>
      <c r="BL55" s="56">
        <v>0</v>
      </c>
      <c r="BM55" s="56">
        <v>0</v>
      </c>
      <c r="BN55" s="56">
        <v>0</v>
      </c>
      <c r="BO55" s="33">
        <f t="shared" si="109"/>
        <v>0</v>
      </c>
      <c r="BP55" s="33">
        <v>0</v>
      </c>
      <c r="BQ55" s="33">
        <v>0</v>
      </c>
      <c r="BR55" s="33">
        <v>0</v>
      </c>
      <c r="BS55" s="33">
        <v>0</v>
      </c>
      <c r="BT55" s="33">
        <v>0</v>
      </c>
      <c r="BU55" s="33">
        <v>0</v>
      </c>
      <c r="BV55" s="33">
        <v>0</v>
      </c>
      <c r="BW55" s="33">
        <v>0</v>
      </c>
      <c r="BX55" s="33">
        <v>0</v>
      </c>
      <c r="BY55" s="33">
        <v>0</v>
      </c>
      <c r="BZ55" s="33">
        <v>0</v>
      </c>
      <c r="CA55" s="33">
        <v>0</v>
      </c>
      <c r="CB55" s="33">
        <v>0</v>
      </c>
    </row>
    <row r="56" spans="1:80" ht="76.5" customHeight="1" x14ac:dyDescent="0.2">
      <c r="A56" s="128"/>
      <c r="B56" s="59" t="s">
        <v>10</v>
      </c>
      <c r="C56" s="59" t="s">
        <v>10</v>
      </c>
      <c r="D56" s="56">
        <f>K56+R56+AA56+AI56+AR56+AY56+BG56+BO56</f>
        <v>72231.599999999991</v>
      </c>
      <c r="E56" s="56"/>
      <c r="F56" s="56"/>
      <c r="G56" s="56"/>
      <c r="H56" s="75"/>
      <c r="I56" s="75"/>
      <c r="J56" s="75"/>
      <c r="K56" s="33">
        <f>M56+N56</f>
        <v>15280.400000000001</v>
      </c>
      <c r="L56" s="56">
        <v>0</v>
      </c>
      <c r="M56" s="56">
        <v>14463.2</v>
      </c>
      <c r="N56" s="56">
        <v>817.2</v>
      </c>
      <c r="O56" s="75">
        <v>0</v>
      </c>
      <c r="P56" s="75">
        <v>0</v>
      </c>
      <c r="Q56" s="75">
        <v>0</v>
      </c>
      <c r="R56" s="33">
        <f>S56+T56+U56+V56+W56+X56+Y56+Z56</f>
        <v>866.59999999999991</v>
      </c>
      <c r="S56" s="56">
        <v>0</v>
      </c>
      <c r="T56" s="56">
        <v>0</v>
      </c>
      <c r="U56" s="56">
        <v>823.3</v>
      </c>
      <c r="V56" s="56">
        <v>43.3</v>
      </c>
      <c r="W56" s="75">
        <v>0</v>
      </c>
      <c r="X56" s="75">
        <v>0</v>
      </c>
      <c r="Y56" s="75">
        <v>0</v>
      </c>
      <c r="Z56" s="75">
        <v>0</v>
      </c>
      <c r="AA56" s="56">
        <f>AB56+AC56+AD56</f>
        <v>30990.799999999999</v>
      </c>
      <c r="AB56" s="56">
        <v>0</v>
      </c>
      <c r="AC56" s="57">
        <v>29441.3</v>
      </c>
      <c r="AD56" s="57">
        <v>1549.5</v>
      </c>
      <c r="AE56" s="33">
        <v>0</v>
      </c>
      <c r="AF56" s="33">
        <v>0</v>
      </c>
      <c r="AG56" s="33">
        <v>0</v>
      </c>
      <c r="AH56" s="33">
        <v>0</v>
      </c>
      <c r="AI56" s="56">
        <f>AK56+AL56</f>
        <v>23833.399999999998</v>
      </c>
      <c r="AJ56" s="56">
        <v>0</v>
      </c>
      <c r="AK56" s="56">
        <v>22577.1</v>
      </c>
      <c r="AL56" s="56">
        <v>1256.3</v>
      </c>
      <c r="AM56" s="56">
        <v>0</v>
      </c>
      <c r="AN56" s="56">
        <v>0</v>
      </c>
      <c r="AO56" s="56">
        <v>0</v>
      </c>
      <c r="AP56" s="56">
        <v>0</v>
      </c>
      <c r="AQ56" s="56">
        <v>0</v>
      </c>
      <c r="AR56" s="57">
        <f>AS56+AT56+AU56+AV56+AW56+AX56</f>
        <v>1260.4000000000001</v>
      </c>
      <c r="AS56" s="57">
        <v>0</v>
      </c>
      <c r="AT56" s="57">
        <v>1197.4000000000001</v>
      </c>
      <c r="AU56" s="57">
        <v>63</v>
      </c>
      <c r="AV56" s="57">
        <v>0</v>
      </c>
      <c r="AW56" s="57">
        <v>0</v>
      </c>
      <c r="AX56" s="57">
        <v>0</v>
      </c>
      <c r="AY56" s="102">
        <f t="shared" si="107"/>
        <v>0</v>
      </c>
      <c r="AZ56" s="102">
        <v>0</v>
      </c>
      <c r="BA56" s="102">
        <v>0</v>
      </c>
      <c r="BB56" s="102">
        <v>0</v>
      </c>
      <c r="BC56" s="102">
        <v>0</v>
      </c>
      <c r="BD56" s="102">
        <v>0</v>
      </c>
      <c r="BE56" s="102">
        <v>0</v>
      </c>
      <c r="BF56" s="102">
        <v>0</v>
      </c>
      <c r="BG56" s="56">
        <f t="shared" si="108"/>
        <v>0</v>
      </c>
      <c r="BH56" s="56">
        <v>0</v>
      </c>
      <c r="BI56" s="56">
        <v>0</v>
      </c>
      <c r="BJ56" s="56">
        <v>0</v>
      </c>
      <c r="BK56" s="56">
        <v>0</v>
      </c>
      <c r="BL56" s="56">
        <v>0</v>
      </c>
      <c r="BM56" s="56">
        <v>0</v>
      </c>
      <c r="BN56" s="56">
        <v>0</v>
      </c>
      <c r="BO56" s="33">
        <f t="shared" si="109"/>
        <v>0</v>
      </c>
      <c r="BP56" s="33">
        <v>0</v>
      </c>
      <c r="BQ56" s="33">
        <v>0</v>
      </c>
      <c r="BR56" s="33">
        <v>0</v>
      </c>
      <c r="BS56" s="33">
        <v>0</v>
      </c>
      <c r="BT56" s="33">
        <v>0</v>
      </c>
      <c r="BU56" s="33">
        <v>0</v>
      </c>
      <c r="BV56" s="33">
        <v>0</v>
      </c>
      <c r="BW56" s="33">
        <v>0</v>
      </c>
      <c r="BX56" s="33">
        <v>0</v>
      </c>
      <c r="BY56" s="33">
        <v>0</v>
      </c>
      <c r="BZ56" s="33">
        <v>0</v>
      </c>
      <c r="CA56" s="33">
        <v>0</v>
      </c>
      <c r="CB56" s="33">
        <v>0</v>
      </c>
    </row>
    <row r="57" spans="1:80" s="82" customFormat="1" ht="38.25" x14ac:dyDescent="0.2">
      <c r="A57" s="143" t="s">
        <v>30</v>
      </c>
      <c r="B57" s="29"/>
      <c r="C57" s="29" t="s">
        <v>6</v>
      </c>
      <c r="D57" s="39">
        <f>K57+R57+AA57+AI57+AR57+AY57+BG57+BO57+BW57</f>
        <v>704921.29999999981</v>
      </c>
      <c r="E57" s="39">
        <f t="shared" ref="E57:J57" si="114">SUM(E60:E65)</f>
        <v>0</v>
      </c>
      <c r="F57" s="39">
        <f t="shared" si="114"/>
        <v>59064.11</v>
      </c>
      <c r="G57" s="39">
        <f t="shared" si="114"/>
        <v>2681.6</v>
      </c>
      <c r="H57" s="39">
        <f t="shared" si="114"/>
        <v>261.42900000000003</v>
      </c>
      <c r="I57" s="39">
        <f t="shared" si="114"/>
        <v>76.899999999999991</v>
      </c>
      <c r="J57" s="39">
        <f t="shared" si="114"/>
        <v>6.3</v>
      </c>
      <c r="K57" s="39">
        <f>L57+M57+N57+O57+P57+Q57</f>
        <v>69656.899999999994</v>
      </c>
      <c r="L57" s="39">
        <f t="shared" ref="L57:M57" si="115">L60+L61+L62+L64+L65</f>
        <v>0</v>
      </c>
      <c r="M57" s="39">
        <f t="shared" si="115"/>
        <v>17644.2</v>
      </c>
      <c r="N57" s="39">
        <f>N60+N61+N62+N64+N65</f>
        <v>21487.600000000002</v>
      </c>
      <c r="O57" s="39">
        <f>O60+O61+O62+O64+O65</f>
        <v>30292.2</v>
      </c>
      <c r="P57" s="39">
        <f>SUM(P60:P65)</f>
        <v>65.900000000000006</v>
      </c>
      <c r="Q57" s="39">
        <f>SUM(Q60:Q65)</f>
        <v>167</v>
      </c>
      <c r="R57" s="39">
        <f>S57+T57+U57+V57+W57+Y57+Z57</f>
        <v>82971.199999999997</v>
      </c>
      <c r="S57" s="39">
        <f t="shared" ref="S57:Z57" si="116">S60+S61+S62+S64+S65</f>
        <v>0</v>
      </c>
      <c r="T57" s="39">
        <f t="shared" si="116"/>
        <v>0</v>
      </c>
      <c r="U57" s="39">
        <f t="shared" si="116"/>
        <v>19068</v>
      </c>
      <c r="V57" s="39">
        <f>V60+V61+V62+V64+V65</f>
        <v>23246.799999999999</v>
      </c>
      <c r="W57" s="39">
        <f>W60+W61+W62+W64+W65</f>
        <v>40412.300000000003</v>
      </c>
      <c r="X57" s="39">
        <f t="shared" si="116"/>
        <v>0</v>
      </c>
      <c r="Y57" s="39">
        <f t="shared" si="116"/>
        <v>81.2</v>
      </c>
      <c r="Z57" s="39">
        <f t="shared" si="116"/>
        <v>162.9</v>
      </c>
      <c r="AA57" s="39">
        <f>AB57+AC57+AD57+AE57+AF57+AH57</f>
        <v>136123.99999999997</v>
      </c>
      <c r="AB57" s="39">
        <f t="shared" ref="AB57" si="117">AB60+AB61+AB62+AB64+AB65</f>
        <v>0</v>
      </c>
      <c r="AC57" s="40">
        <f t="shared" ref="AC57:AH57" si="118">AC58+AC59</f>
        <v>109232.7</v>
      </c>
      <c r="AD57" s="40">
        <f>AD58+AD59</f>
        <v>22798.6</v>
      </c>
      <c r="AE57" s="39">
        <f t="shared" si="118"/>
        <v>3812.9</v>
      </c>
      <c r="AF57" s="39">
        <f t="shared" si="118"/>
        <v>97.9</v>
      </c>
      <c r="AG57" s="39">
        <f t="shared" si="118"/>
        <v>0</v>
      </c>
      <c r="AH57" s="39">
        <f t="shared" si="118"/>
        <v>181.9</v>
      </c>
      <c r="AI57" s="39">
        <f>AJ57+AK57+AL57+AM57+AN57+AQ57</f>
        <v>51812.100000000006</v>
      </c>
      <c r="AJ57" s="39">
        <f t="shared" ref="AJ57:AQ57" si="119">AJ60+AJ61+AJ62+AJ64+AJ65</f>
        <v>0</v>
      </c>
      <c r="AK57" s="39">
        <f>AK60+AK61+AK62+AK64+AK65+AK70</f>
        <v>19266.400000000001</v>
      </c>
      <c r="AL57" s="39">
        <f>AL60+AL61+AL62+AL64+AL65+AL69</f>
        <v>26364.899999999998</v>
      </c>
      <c r="AM57" s="39">
        <f t="shared" si="119"/>
        <v>5891</v>
      </c>
      <c r="AN57" s="39">
        <f t="shared" si="119"/>
        <v>97.9</v>
      </c>
      <c r="AO57" s="39">
        <f t="shared" si="119"/>
        <v>0</v>
      </c>
      <c r="AP57" s="39">
        <f t="shared" si="119"/>
        <v>0</v>
      </c>
      <c r="AQ57" s="39">
        <f t="shared" si="119"/>
        <v>191.9</v>
      </c>
      <c r="AR57" s="40">
        <f>AS57+AT57+AU57+AV57+AW57+AX57</f>
        <v>100705.79999999999</v>
      </c>
      <c r="AS57" s="40">
        <f t="shared" ref="AS57:AX57" si="120">AS60+AS61+AS62+AS64+AS65</f>
        <v>0</v>
      </c>
      <c r="AT57" s="40">
        <f>AT60+AT61+AT62+AT64+AT65+AT70</f>
        <v>49157.8</v>
      </c>
      <c r="AU57" s="40">
        <f>AU60+AU61+AU62+AU64+AU65+AU69+AU70+AU63</f>
        <v>47449.799999999996</v>
      </c>
      <c r="AV57" s="40">
        <f t="shared" si="120"/>
        <v>3930.9</v>
      </c>
      <c r="AW57" s="40">
        <f t="shared" si="120"/>
        <v>6.9</v>
      </c>
      <c r="AX57" s="40">
        <f t="shared" si="120"/>
        <v>160.4</v>
      </c>
      <c r="AY57" s="39">
        <f>BB57+BC57+BD57+BE57+BF57</f>
        <v>59312.200000000004</v>
      </c>
      <c r="AZ57" s="39">
        <f t="shared" ref="AZ57:BF57" si="121">AZ58+AZ59</f>
        <v>0</v>
      </c>
      <c r="BA57" s="39">
        <f t="shared" si="121"/>
        <v>0</v>
      </c>
      <c r="BB57" s="39">
        <f t="shared" si="121"/>
        <v>24626.400000000001</v>
      </c>
      <c r="BC57" s="39">
        <f t="shared" si="121"/>
        <v>29233.5</v>
      </c>
      <c r="BD57" s="39">
        <f t="shared" si="121"/>
        <v>5233.5</v>
      </c>
      <c r="BE57" s="39">
        <f t="shared" si="121"/>
        <v>6.9</v>
      </c>
      <c r="BF57" s="39">
        <f t="shared" si="121"/>
        <v>211.9</v>
      </c>
      <c r="BG57" s="39">
        <f>BI57+BJ57+BK57+BL57+BM57+BN57</f>
        <v>73812.700000000012</v>
      </c>
      <c r="BH57" s="39">
        <f t="shared" ref="BH57" si="122">BH60+BH61+BH62+BH64+BH65</f>
        <v>0</v>
      </c>
      <c r="BI57" s="39">
        <v>0</v>
      </c>
      <c r="BJ57" s="39">
        <f>BJ60+BJ61+BJ62+BJ64+BJ65+BJ70</f>
        <v>18841.2</v>
      </c>
      <c r="BK57" s="39">
        <f>BK60+BK61+BK62+BK64+BK65+BK69+BK70+BK63</f>
        <v>46951.9</v>
      </c>
      <c r="BL57" s="39">
        <f t="shared" ref="BL57" si="123">BL60+BL61+BL62+BL64+BL65</f>
        <v>7796.1</v>
      </c>
      <c r="BM57" s="39">
        <v>11.4</v>
      </c>
      <c r="BN57" s="39">
        <f>BN58</f>
        <v>212.1</v>
      </c>
      <c r="BO57" s="35">
        <f>BQ57+BR57+BS57+BT57+BU57+BV57</f>
        <v>65261.7</v>
      </c>
      <c r="BP57" s="35">
        <f t="shared" ref="BP57" si="124">BP60+BP61+BP62+BP64+BP65</f>
        <v>0</v>
      </c>
      <c r="BQ57" s="35">
        <v>0</v>
      </c>
      <c r="BR57" s="35">
        <f>BR60+BR61+BR62+BR64+BR65+BR70</f>
        <v>18921.2</v>
      </c>
      <c r="BS57" s="35">
        <f>BS60+BS61+BS62+BS64+BS65+BS69+BS70+BS63</f>
        <v>38301.699999999997</v>
      </c>
      <c r="BT57" s="35">
        <f t="shared" ref="BT57:BV57" si="125">BT60+BT61+BT62+BT64+BT65</f>
        <v>7825.3</v>
      </c>
      <c r="BU57" s="35">
        <f t="shared" si="125"/>
        <v>11.4</v>
      </c>
      <c r="BV57" s="35">
        <f t="shared" si="125"/>
        <v>202.1</v>
      </c>
      <c r="BW57" s="35">
        <f>BX57+BY57+BZ57+CA57+CB57</f>
        <v>65264.700000000004</v>
      </c>
      <c r="BX57" s="35">
        <f>BX58</f>
        <v>19007.2</v>
      </c>
      <c r="BY57" s="35">
        <v>38216.9</v>
      </c>
      <c r="BZ57" s="35">
        <f>BZ58</f>
        <v>7827.1</v>
      </c>
      <c r="CA57" s="35">
        <v>11.4</v>
      </c>
      <c r="CB57" s="35">
        <f>CB58</f>
        <v>202.1</v>
      </c>
    </row>
    <row r="58" spans="1:80" s="82" customFormat="1" ht="63.75" x14ac:dyDescent="0.2">
      <c r="A58" s="153"/>
      <c r="B58" s="29" t="s">
        <v>76</v>
      </c>
      <c r="C58" s="29" t="s">
        <v>7</v>
      </c>
      <c r="D58" s="39">
        <f>K58+R58+AA58+AI58+AR58+AY58+BG58+BO58+BW58</f>
        <v>704256.7</v>
      </c>
      <c r="E58" s="39"/>
      <c r="F58" s="39"/>
      <c r="G58" s="39"/>
      <c r="H58" s="39"/>
      <c r="I58" s="39"/>
      <c r="J58" s="39"/>
      <c r="K58" s="39">
        <f>L58+M58+N58+O58+P58+Q58</f>
        <v>69656.899999999994</v>
      </c>
      <c r="L58" s="39">
        <f>L60+L61+L62+L64+L65+L66+L67</f>
        <v>0</v>
      </c>
      <c r="M58" s="39">
        <f>M60+M61+M62+M64+M65+M66+M67</f>
        <v>17644.2</v>
      </c>
      <c r="N58" s="39">
        <f t="shared" ref="N58:Q58" si="126">N60+N61+N62+N64+N65+N66+N67</f>
        <v>21487.600000000002</v>
      </c>
      <c r="O58" s="39">
        <f t="shared" si="126"/>
        <v>30292.2</v>
      </c>
      <c r="P58" s="39">
        <f t="shared" si="126"/>
        <v>65.900000000000006</v>
      </c>
      <c r="Q58" s="39">
        <f t="shared" si="126"/>
        <v>167</v>
      </c>
      <c r="R58" s="39">
        <f>S58+T58+U58+V58+W58+X58+Y58+Z58</f>
        <v>82971.199999999997</v>
      </c>
      <c r="S58" s="39">
        <f t="shared" ref="S58:Z58" si="127">S60+S61+S62+S64+S65+S66+S67</f>
        <v>0</v>
      </c>
      <c r="T58" s="39">
        <f t="shared" si="127"/>
        <v>0</v>
      </c>
      <c r="U58" s="39">
        <f t="shared" si="127"/>
        <v>19068</v>
      </c>
      <c r="V58" s="39">
        <f t="shared" si="127"/>
        <v>23246.799999999999</v>
      </c>
      <c r="W58" s="39">
        <f t="shared" si="127"/>
        <v>40412.300000000003</v>
      </c>
      <c r="X58" s="39">
        <f t="shared" si="127"/>
        <v>0</v>
      </c>
      <c r="Y58" s="39">
        <f t="shared" si="127"/>
        <v>81.2</v>
      </c>
      <c r="Z58" s="39">
        <f t="shared" si="127"/>
        <v>162.9</v>
      </c>
      <c r="AA58" s="39">
        <f>AB58+AC58+AD58+AE58+AF58+AG58+AH58</f>
        <v>135519.4</v>
      </c>
      <c r="AB58" s="39">
        <f t="shared" ref="AB58:AH58" si="128">AB60+AB61+AB62+AB64+AB65+AB66+AB67</f>
        <v>0</v>
      </c>
      <c r="AC58" s="39">
        <f t="shared" si="128"/>
        <v>109232.7</v>
      </c>
      <c r="AD58" s="39">
        <f>AD60+AD61+AD62+AD64+AD65+AD66+AD67</f>
        <v>22194</v>
      </c>
      <c r="AE58" s="39">
        <f>AE61+AE64</f>
        <v>3812.9</v>
      </c>
      <c r="AF58" s="39">
        <f t="shared" si="128"/>
        <v>97.9</v>
      </c>
      <c r="AG58" s="39">
        <f t="shared" si="128"/>
        <v>0</v>
      </c>
      <c r="AH58" s="39">
        <f t="shared" si="128"/>
        <v>181.9</v>
      </c>
      <c r="AI58" s="39">
        <f>AJ58+AK58+AL58+AM58+AN58+AO58+AP58+AQ58</f>
        <v>51812.100000000006</v>
      </c>
      <c r="AJ58" s="39">
        <f t="shared" ref="AJ58:AQ58" si="129">AJ60+AJ61+AJ62+AJ64+AJ65+AJ66+AJ67</f>
        <v>0</v>
      </c>
      <c r="AK58" s="39">
        <f>AK60+AK61+AK62+AK64+AK65+AK66+AK67+AK70</f>
        <v>19266.400000000001</v>
      </c>
      <c r="AL58" s="39">
        <f>AL60+AL61+AL62+AL64+AL65+AL66+AL67+AL69</f>
        <v>26364.899999999998</v>
      </c>
      <c r="AM58" s="39">
        <f t="shared" si="129"/>
        <v>5891</v>
      </c>
      <c r="AN58" s="39">
        <f t="shared" si="129"/>
        <v>97.9</v>
      </c>
      <c r="AO58" s="39">
        <f t="shared" si="129"/>
        <v>0</v>
      </c>
      <c r="AP58" s="39">
        <f t="shared" si="129"/>
        <v>0</v>
      </c>
      <c r="AQ58" s="39">
        <f t="shared" si="129"/>
        <v>191.9</v>
      </c>
      <c r="AR58" s="40">
        <f>AS58+AT58+AU58+AV58+AW58+AX58</f>
        <v>100645.79999999999</v>
      </c>
      <c r="AS58" s="40">
        <f t="shared" ref="AS58:AX58" si="130">AS60+AS61+AS62+AS64+AS65+AS66+AS67</f>
        <v>0</v>
      </c>
      <c r="AT58" s="40">
        <f>AT60+AT61+AT62+AT64+AT65+AT66+AT67+AT70</f>
        <v>49157.8</v>
      </c>
      <c r="AU58" s="40">
        <f>AU60+AU61+AU62+AU64+AU65+AU66+AU67+AU69+AU70</f>
        <v>47389.799999999996</v>
      </c>
      <c r="AV58" s="40">
        <f t="shared" si="130"/>
        <v>3930.9</v>
      </c>
      <c r="AW58" s="40">
        <f t="shared" si="130"/>
        <v>6.9</v>
      </c>
      <c r="AX58" s="40">
        <f t="shared" si="130"/>
        <v>160.4</v>
      </c>
      <c r="AY58" s="39">
        <f>BA58+BB58+BC58+BD58+BE58+BF58</f>
        <v>59312.200000000004</v>
      </c>
      <c r="AZ58" s="39">
        <f t="shared" ref="AZ58:BA58" si="131">AZ60+AZ61+AZ62+AZ64+AZ65+AZ66+AZ67+AZ69</f>
        <v>0</v>
      </c>
      <c r="BA58" s="39">
        <f t="shared" si="131"/>
        <v>0</v>
      </c>
      <c r="BB58" s="39">
        <v>24626.400000000001</v>
      </c>
      <c r="BC58" s="39">
        <v>29233.5</v>
      </c>
      <c r="BD58" s="39">
        <v>5233.5</v>
      </c>
      <c r="BE58" s="39">
        <f t="shared" ref="BE58:BF58" si="132">BE60+BE61+BE62+BE64+BE65+BE66+BE67+BE69+BE70</f>
        <v>6.9</v>
      </c>
      <c r="BF58" s="39">
        <f t="shared" si="132"/>
        <v>211.9</v>
      </c>
      <c r="BG58" s="39">
        <f>BI58+BJ58+BK58+BL58+BM58+BN58</f>
        <v>73812.700000000012</v>
      </c>
      <c r="BH58" s="39">
        <f t="shared" ref="BH58" si="133">BH60+BH61+BH62+BH64+BH65+BH66+BH67</f>
        <v>0</v>
      </c>
      <c r="BI58" s="39">
        <f t="shared" ref="BI58:BL58" si="134">BI60+BI61+BI62+BI64+BI65+BI66+BI67+BI69</f>
        <v>0</v>
      </c>
      <c r="BJ58" s="39">
        <f t="shared" si="134"/>
        <v>18841.2</v>
      </c>
      <c r="BK58" s="39">
        <f t="shared" si="134"/>
        <v>46951.9</v>
      </c>
      <c r="BL58" s="39">
        <f t="shared" si="134"/>
        <v>7796.1</v>
      </c>
      <c r="BM58" s="39">
        <v>11.4</v>
      </c>
      <c r="BN58" s="39">
        <f>BN61</f>
        <v>212.1</v>
      </c>
      <c r="BO58" s="39">
        <f>BQ58+BR58+BS58+BT58+BU58+BV58</f>
        <v>65261.7</v>
      </c>
      <c r="BP58" s="35">
        <f t="shared" ref="BP58" si="135">BP60+BP61+BP62+BP64+BP65+BP66+BP67</f>
        <v>0</v>
      </c>
      <c r="BQ58" s="35">
        <f t="shared" ref="BQ58:BV58" si="136">BQ60+BQ61+BQ62+BQ64+BQ65+BQ66+BQ67+BQ69</f>
        <v>0</v>
      </c>
      <c r="BR58" s="35">
        <f t="shared" si="136"/>
        <v>18921.2</v>
      </c>
      <c r="BS58" s="35">
        <f t="shared" si="136"/>
        <v>38301.699999999997</v>
      </c>
      <c r="BT58" s="35">
        <f t="shared" si="136"/>
        <v>7825.3</v>
      </c>
      <c r="BU58" s="35">
        <f t="shared" si="136"/>
        <v>11.4</v>
      </c>
      <c r="BV58" s="35">
        <f t="shared" si="136"/>
        <v>202.1</v>
      </c>
      <c r="BW58" s="35">
        <f>BX58+BY58+BZ58+CA58+CB58</f>
        <v>65264.700000000004</v>
      </c>
      <c r="BX58" s="35">
        <f>BX60+BX61+BX65</f>
        <v>19007.2</v>
      </c>
      <c r="BY58" s="35">
        <f>BY60+BY61+BY62+BY64+BY65+BY69</f>
        <v>38216.9</v>
      </c>
      <c r="BZ58" s="35">
        <f>BZ61+BZ62+BZ64</f>
        <v>7827.1</v>
      </c>
      <c r="CA58" s="35">
        <v>11.4</v>
      </c>
      <c r="CB58" s="35">
        <f>CB61</f>
        <v>202.1</v>
      </c>
    </row>
    <row r="59" spans="1:80" s="82" customFormat="1" ht="38.25" x14ac:dyDescent="0.2">
      <c r="A59" s="145"/>
      <c r="B59" s="29" t="s">
        <v>17</v>
      </c>
      <c r="C59" s="29" t="s">
        <v>17</v>
      </c>
      <c r="D59" s="39">
        <f t="shared" ref="D59" si="137">K59+R59+AA59+AI59+AR59+AY59+BG59+BO59</f>
        <v>664.6</v>
      </c>
      <c r="E59" s="39"/>
      <c r="F59" s="39"/>
      <c r="G59" s="39"/>
      <c r="H59" s="39"/>
      <c r="I59" s="39"/>
      <c r="J59" s="39"/>
      <c r="K59" s="39">
        <f>L59+M59+N59+O59+P59+Q59</f>
        <v>0</v>
      </c>
      <c r="L59" s="39">
        <f>L68</f>
        <v>0</v>
      </c>
      <c r="M59" s="39">
        <f t="shared" ref="M59:Q59" si="138">M68</f>
        <v>0</v>
      </c>
      <c r="N59" s="39">
        <f t="shared" si="138"/>
        <v>0</v>
      </c>
      <c r="O59" s="39">
        <f t="shared" si="138"/>
        <v>0</v>
      </c>
      <c r="P59" s="39">
        <f t="shared" si="138"/>
        <v>0</v>
      </c>
      <c r="Q59" s="39">
        <f t="shared" si="138"/>
        <v>0</v>
      </c>
      <c r="R59" s="39">
        <f>S59+T59+U59+V59+W59+X59+Y59+Z59</f>
        <v>0</v>
      </c>
      <c r="S59" s="39">
        <f t="shared" ref="S59:Z59" si="139">S68</f>
        <v>0</v>
      </c>
      <c r="T59" s="39">
        <f t="shared" si="139"/>
        <v>0</v>
      </c>
      <c r="U59" s="39">
        <f t="shared" si="139"/>
        <v>0</v>
      </c>
      <c r="V59" s="39">
        <f t="shared" si="139"/>
        <v>0</v>
      </c>
      <c r="W59" s="39">
        <f t="shared" si="139"/>
        <v>0</v>
      </c>
      <c r="X59" s="39">
        <f t="shared" si="139"/>
        <v>0</v>
      </c>
      <c r="Y59" s="39">
        <f t="shared" si="139"/>
        <v>0</v>
      </c>
      <c r="Z59" s="39">
        <f t="shared" si="139"/>
        <v>0</v>
      </c>
      <c r="AA59" s="39">
        <f>AB59+AC59+AD59+AE59+AF59+AG59+AH59</f>
        <v>604.6</v>
      </c>
      <c r="AB59" s="39">
        <f>AB68</f>
        <v>0</v>
      </c>
      <c r="AC59" s="39">
        <f t="shared" ref="AC59:AH59" si="140">AC68</f>
        <v>0</v>
      </c>
      <c r="AD59" s="39">
        <f t="shared" si="140"/>
        <v>604.6</v>
      </c>
      <c r="AE59" s="39">
        <f t="shared" si="140"/>
        <v>0</v>
      </c>
      <c r="AF59" s="39">
        <f t="shared" si="140"/>
        <v>0</v>
      </c>
      <c r="AG59" s="39">
        <f t="shared" si="140"/>
        <v>0</v>
      </c>
      <c r="AH59" s="39">
        <f t="shared" si="140"/>
        <v>0</v>
      </c>
      <c r="AI59" s="39">
        <f>AJ59+AK59+AL59+AM59+AN59+AO59+AP59+AQ59</f>
        <v>0</v>
      </c>
      <c r="AJ59" s="39">
        <f t="shared" ref="AJ59:AQ59" si="141">AJ68</f>
        <v>0</v>
      </c>
      <c r="AK59" s="39">
        <f t="shared" si="141"/>
        <v>0</v>
      </c>
      <c r="AL59" s="39">
        <f t="shared" si="141"/>
        <v>0</v>
      </c>
      <c r="AM59" s="39">
        <f t="shared" si="141"/>
        <v>0</v>
      </c>
      <c r="AN59" s="39">
        <f t="shared" si="141"/>
        <v>0</v>
      </c>
      <c r="AO59" s="39">
        <f t="shared" si="141"/>
        <v>0</v>
      </c>
      <c r="AP59" s="39">
        <f t="shared" si="141"/>
        <v>0</v>
      </c>
      <c r="AQ59" s="39">
        <f t="shared" si="141"/>
        <v>0</v>
      </c>
      <c r="AR59" s="40">
        <f>AS59+AT59+AU59+AV59+AW59+AX59</f>
        <v>60</v>
      </c>
      <c r="AS59" s="40">
        <f t="shared" ref="AS59:AX59" si="142">AS68</f>
        <v>0</v>
      </c>
      <c r="AT59" s="40">
        <f t="shared" si="142"/>
        <v>0</v>
      </c>
      <c r="AU59" s="40">
        <f>AU63</f>
        <v>60</v>
      </c>
      <c r="AV59" s="40">
        <f t="shared" si="142"/>
        <v>0</v>
      </c>
      <c r="AW59" s="40">
        <f t="shared" si="142"/>
        <v>0</v>
      </c>
      <c r="AX59" s="40">
        <f t="shared" si="142"/>
        <v>0</v>
      </c>
      <c r="AY59" s="39">
        <f>AZ59+BB59+BC59+BD59+BE59+BF59</f>
        <v>0</v>
      </c>
      <c r="AZ59" s="39">
        <f t="shared" ref="AZ59" si="143">AZ68</f>
        <v>0</v>
      </c>
      <c r="BA59" s="39">
        <v>0</v>
      </c>
      <c r="BB59" s="39">
        <f t="shared" ref="BB59" si="144">BB68</f>
        <v>0</v>
      </c>
      <c r="BC59" s="39">
        <f>BC63</f>
        <v>0</v>
      </c>
      <c r="BD59" s="39">
        <f t="shared" ref="BD59:BF59" si="145">BD68</f>
        <v>0</v>
      </c>
      <c r="BE59" s="39">
        <f t="shared" si="145"/>
        <v>0</v>
      </c>
      <c r="BF59" s="39">
        <f t="shared" si="145"/>
        <v>0</v>
      </c>
      <c r="BG59" s="39">
        <f>BH59+BJ59+BK59+BL59+BM59+BN59</f>
        <v>0</v>
      </c>
      <c r="BH59" s="39">
        <f t="shared" ref="BH59" si="146">BH68</f>
        <v>0</v>
      </c>
      <c r="BI59" s="39">
        <v>0</v>
      </c>
      <c r="BJ59" s="39">
        <f t="shared" ref="BJ59" si="147">BJ68</f>
        <v>0</v>
      </c>
      <c r="BK59" s="39">
        <f>BK63</f>
        <v>0</v>
      </c>
      <c r="BL59" s="39">
        <f t="shared" ref="BL59:BN59" si="148">BL68</f>
        <v>0</v>
      </c>
      <c r="BM59" s="39">
        <f t="shared" si="148"/>
        <v>0</v>
      </c>
      <c r="BN59" s="39">
        <f t="shared" si="148"/>
        <v>0</v>
      </c>
      <c r="BO59" s="35">
        <f>BP59+BR59+BS59+BT59+BU59+BV59</f>
        <v>0</v>
      </c>
      <c r="BP59" s="35">
        <f t="shared" ref="BP59" si="149">BP68</f>
        <v>0</v>
      </c>
      <c r="BQ59" s="35">
        <v>0</v>
      </c>
      <c r="BR59" s="35">
        <f t="shared" ref="BR59" si="150">BR68</f>
        <v>0</v>
      </c>
      <c r="BS59" s="35">
        <f>BS63</f>
        <v>0</v>
      </c>
      <c r="BT59" s="35">
        <f t="shared" ref="BT59:BV59" si="151">BT68</f>
        <v>0</v>
      </c>
      <c r="BU59" s="35">
        <f t="shared" si="151"/>
        <v>0</v>
      </c>
      <c r="BV59" s="35">
        <f t="shared" si="151"/>
        <v>0</v>
      </c>
      <c r="BW59" s="35">
        <f>BX59+BY59+BZ59+CA59+CB59</f>
        <v>0</v>
      </c>
      <c r="BX59" s="35">
        <v>0</v>
      </c>
      <c r="BY59" s="35">
        <v>0</v>
      </c>
      <c r="BZ59" s="35">
        <v>0</v>
      </c>
      <c r="CA59" s="35">
        <v>0</v>
      </c>
      <c r="CB59" s="35">
        <v>0</v>
      </c>
    </row>
    <row r="60" spans="1:80" ht="63.75" x14ac:dyDescent="0.2">
      <c r="A60" s="58" t="s">
        <v>41</v>
      </c>
      <c r="B60" s="59" t="s">
        <v>76</v>
      </c>
      <c r="C60" s="59" t="s">
        <v>7</v>
      </c>
      <c r="D60" s="56">
        <v>82752.800000000003</v>
      </c>
      <c r="E60" s="56">
        <v>0</v>
      </c>
      <c r="F60" s="56">
        <v>2396.9</v>
      </c>
      <c r="G60" s="56">
        <v>1521.6</v>
      </c>
      <c r="H60" s="56"/>
      <c r="I60" s="56"/>
      <c r="J60" s="56"/>
      <c r="K60" s="56">
        <f t="shared" si="89"/>
        <v>6316.5</v>
      </c>
      <c r="L60" s="56">
        <v>0</v>
      </c>
      <c r="M60" s="56">
        <v>1167.9000000000001</v>
      </c>
      <c r="N60" s="56">
        <v>5148.6000000000004</v>
      </c>
      <c r="O60" s="56">
        <v>0</v>
      </c>
      <c r="P60" s="56">
        <v>0</v>
      </c>
      <c r="Q60" s="56">
        <v>0</v>
      </c>
      <c r="R60" s="56">
        <f t="shared" si="111"/>
        <v>7011.9</v>
      </c>
      <c r="S60" s="56">
        <v>0</v>
      </c>
      <c r="T60" s="56">
        <v>0</v>
      </c>
      <c r="U60" s="56">
        <v>1849.9</v>
      </c>
      <c r="V60" s="56">
        <v>5162</v>
      </c>
      <c r="W60" s="56">
        <v>0</v>
      </c>
      <c r="X60" s="56"/>
      <c r="Y60" s="56">
        <v>0</v>
      </c>
      <c r="Z60" s="56">
        <v>0</v>
      </c>
      <c r="AA60" s="56">
        <f t="shared" si="112"/>
        <v>7689.7999999999993</v>
      </c>
      <c r="AB60" s="56">
        <v>0</v>
      </c>
      <c r="AC60" s="57">
        <v>1926.6</v>
      </c>
      <c r="AD60" s="57">
        <v>5763.2</v>
      </c>
      <c r="AE60" s="56">
        <v>0</v>
      </c>
      <c r="AF60" s="56">
        <v>0</v>
      </c>
      <c r="AG60" s="56">
        <v>0</v>
      </c>
      <c r="AH60" s="56">
        <v>0</v>
      </c>
      <c r="AI60" s="56">
        <f>AJ60+AK60+AL60+AM60+AQ60</f>
        <v>6812.2</v>
      </c>
      <c r="AJ60" s="56">
        <v>0</v>
      </c>
      <c r="AK60" s="56">
        <v>1229.2</v>
      </c>
      <c r="AL60" s="56">
        <v>5583</v>
      </c>
      <c r="AM60" s="56">
        <v>0</v>
      </c>
      <c r="AN60" s="56">
        <v>0</v>
      </c>
      <c r="AO60" s="56"/>
      <c r="AP60" s="56"/>
      <c r="AQ60" s="56">
        <v>0</v>
      </c>
      <c r="AR60" s="57">
        <f>AS60+AT60+AU60+AV60+BF60</f>
        <v>8907.2999999999993</v>
      </c>
      <c r="AS60" s="57">
        <v>0</v>
      </c>
      <c r="AT60" s="57">
        <v>2275.5</v>
      </c>
      <c r="AU60" s="57">
        <v>6631.8</v>
      </c>
      <c r="AV60" s="57">
        <v>0</v>
      </c>
      <c r="AW60" s="57">
        <v>0</v>
      </c>
      <c r="AX60" s="57">
        <v>0</v>
      </c>
      <c r="AY60" s="102">
        <f>BB60+BC60</f>
        <v>12597.1</v>
      </c>
      <c r="AZ60" s="102">
        <v>0</v>
      </c>
      <c r="BA60" s="102">
        <v>0</v>
      </c>
      <c r="BB60" s="102">
        <v>2783.5</v>
      </c>
      <c r="BC60" s="102">
        <v>9813.6</v>
      </c>
      <c r="BD60" s="102">
        <v>0</v>
      </c>
      <c r="BE60" s="102">
        <v>0</v>
      </c>
      <c r="BF60" s="102">
        <v>0</v>
      </c>
      <c r="BG60" s="56">
        <f>BJ60+BK60</f>
        <v>11052</v>
      </c>
      <c r="BH60" s="56">
        <v>0</v>
      </c>
      <c r="BI60" s="56">
        <v>0</v>
      </c>
      <c r="BJ60" s="56">
        <v>2041</v>
      </c>
      <c r="BK60" s="56">
        <v>9011</v>
      </c>
      <c r="BL60" s="56">
        <v>0</v>
      </c>
      <c r="BM60" s="56">
        <v>0</v>
      </c>
      <c r="BN60" s="56">
        <v>0</v>
      </c>
      <c r="BO60" s="33">
        <f>BR60+BS60</f>
        <v>11183</v>
      </c>
      <c r="BP60" s="33">
        <v>0</v>
      </c>
      <c r="BQ60" s="33">
        <v>0</v>
      </c>
      <c r="BR60" s="33">
        <v>2122.6</v>
      </c>
      <c r="BS60" s="33">
        <v>9060.4</v>
      </c>
      <c r="BT60" s="33">
        <v>0</v>
      </c>
      <c r="BU60" s="33">
        <v>0</v>
      </c>
      <c r="BV60" s="33">
        <v>0</v>
      </c>
      <c r="BW60" s="33">
        <f>BX60+BY60+BZ60+CA60</f>
        <v>11183</v>
      </c>
      <c r="BX60" s="33">
        <v>2207.4</v>
      </c>
      <c r="BY60" s="33">
        <v>8975.6</v>
      </c>
      <c r="BZ60" s="33">
        <v>0</v>
      </c>
      <c r="CA60" s="33">
        <v>0</v>
      </c>
      <c r="CB60" s="33">
        <v>0</v>
      </c>
    </row>
    <row r="61" spans="1:80" s="80" customFormat="1" ht="63.75" x14ac:dyDescent="0.2">
      <c r="A61" s="58" t="s">
        <v>42</v>
      </c>
      <c r="B61" s="59" t="s">
        <v>76</v>
      </c>
      <c r="C61" s="59" t="s">
        <v>7</v>
      </c>
      <c r="D61" s="56">
        <v>275781.90000000002</v>
      </c>
      <c r="E61" s="56"/>
      <c r="F61" s="56">
        <v>13504.3</v>
      </c>
      <c r="G61" s="56">
        <v>550</v>
      </c>
      <c r="H61" s="56">
        <f>11.4+51.3</f>
        <v>62.699999999999996</v>
      </c>
      <c r="I61" s="56">
        <f>3.6+73.3</f>
        <v>76.899999999999991</v>
      </c>
      <c r="J61" s="56">
        <v>6.3</v>
      </c>
      <c r="K61" s="56">
        <f t="shared" si="89"/>
        <v>26547.3</v>
      </c>
      <c r="L61" s="56">
        <v>0</v>
      </c>
      <c r="M61" s="56">
        <v>14292.4</v>
      </c>
      <c r="N61" s="56">
        <v>8979.7999999999993</v>
      </c>
      <c r="O61" s="56">
        <v>3042.2</v>
      </c>
      <c r="P61" s="56">
        <v>65.900000000000006</v>
      </c>
      <c r="Q61" s="56">
        <v>167</v>
      </c>
      <c r="R61" s="56">
        <f t="shared" si="111"/>
        <v>26548.7</v>
      </c>
      <c r="S61" s="56">
        <v>0</v>
      </c>
      <c r="T61" s="56">
        <v>0</v>
      </c>
      <c r="U61" s="56">
        <v>14401.2</v>
      </c>
      <c r="V61" s="56">
        <v>8849.2999999999993</v>
      </c>
      <c r="W61" s="56">
        <v>3054.1</v>
      </c>
      <c r="X61" s="56"/>
      <c r="Y61" s="56">
        <v>81.2</v>
      </c>
      <c r="Z61" s="56">
        <v>162.9</v>
      </c>
      <c r="AA61" s="56">
        <f>AB61+AC61+AD61+AE61+AF61+AH61</f>
        <v>27634.1</v>
      </c>
      <c r="AB61" s="56">
        <v>0</v>
      </c>
      <c r="AC61" s="57">
        <v>13628.8</v>
      </c>
      <c r="AD61" s="57">
        <v>10258.4</v>
      </c>
      <c r="AE61" s="56">
        <v>3467.1</v>
      </c>
      <c r="AF61" s="56">
        <v>97.9</v>
      </c>
      <c r="AG61" s="56">
        <v>0</v>
      </c>
      <c r="AH61" s="56">
        <v>181.9</v>
      </c>
      <c r="AI61" s="56">
        <f>AJ61+AK61+AL61+AM61+AN61+AQ61</f>
        <v>31439.600000000002</v>
      </c>
      <c r="AJ61" s="56">
        <v>0</v>
      </c>
      <c r="AK61" s="56">
        <v>13628.8</v>
      </c>
      <c r="AL61" s="56">
        <v>11930</v>
      </c>
      <c r="AM61" s="56">
        <v>5591</v>
      </c>
      <c r="AN61" s="56">
        <v>97.9</v>
      </c>
      <c r="AO61" s="56"/>
      <c r="AP61" s="56"/>
      <c r="AQ61" s="56">
        <v>191.9</v>
      </c>
      <c r="AR61" s="57">
        <f>AS61+AT61+AU61+AV61+AW61+AX61</f>
        <v>30781.000000000004</v>
      </c>
      <c r="AS61" s="57">
        <v>0</v>
      </c>
      <c r="AT61" s="57">
        <v>13628.7</v>
      </c>
      <c r="AU61" s="57">
        <v>13380.2</v>
      </c>
      <c r="AV61" s="57">
        <v>3604.8</v>
      </c>
      <c r="AW61" s="57">
        <v>6.9</v>
      </c>
      <c r="AX61" s="57">
        <v>160.4</v>
      </c>
      <c r="AY61" s="102">
        <f>AZ61+BB61+BC61+BD61+BE61+BF61</f>
        <v>32480.400000000001</v>
      </c>
      <c r="AZ61" s="102">
        <v>0</v>
      </c>
      <c r="BA61" s="102">
        <v>0</v>
      </c>
      <c r="BB61" s="102">
        <v>13628.8</v>
      </c>
      <c r="BC61" s="102">
        <v>13999.3</v>
      </c>
      <c r="BD61" s="102">
        <v>4633.5</v>
      </c>
      <c r="BE61" s="102">
        <v>6.9</v>
      </c>
      <c r="BF61" s="102">
        <v>211.9</v>
      </c>
      <c r="BG61" s="56">
        <f>BH61+BJ61+BK61+BL61+BM61+BN61</f>
        <v>34779.5</v>
      </c>
      <c r="BH61" s="56">
        <v>0</v>
      </c>
      <c r="BI61" s="56">
        <v>0</v>
      </c>
      <c r="BJ61" s="56">
        <v>15099.9</v>
      </c>
      <c r="BK61" s="56">
        <v>13608</v>
      </c>
      <c r="BL61" s="56">
        <v>5848.1</v>
      </c>
      <c r="BM61" s="56">
        <v>11.4</v>
      </c>
      <c r="BN61" s="56">
        <f>2.1+210</f>
        <v>212.1</v>
      </c>
      <c r="BO61" s="33">
        <f>BR61+BS61+BT61+BU61+BV61</f>
        <v>34897.300000000003</v>
      </c>
      <c r="BP61" s="33">
        <v>0</v>
      </c>
      <c r="BQ61" s="33">
        <v>0</v>
      </c>
      <c r="BR61" s="33">
        <v>15099.9</v>
      </c>
      <c r="BS61" s="33">
        <v>13708.4</v>
      </c>
      <c r="BT61" s="33">
        <v>5875.5</v>
      </c>
      <c r="BU61" s="33">
        <v>11.4</v>
      </c>
      <c r="BV61" s="33">
        <f>2.1+200</f>
        <v>202.1</v>
      </c>
      <c r="BW61" s="33">
        <v>34697.300000000003</v>
      </c>
      <c r="BX61" s="33">
        <v>15099.9</v>
      </c>
      <c r="BY61" s="33">
        <v>13708.4</v>
      </c>
      <c r="BZ61" s="33">
        <v>5875.5</v>
      </c>
      <c r="CA61" s="33">
        <v>11.4</v>
      </c>
      <c r="CB61" s="33">
        <f>2.1+200</f>
        <v>202.1</v>
      </c>
    </row>
    <row r="62" spans="1:80" s="80" customFormat="1" ht="99" customHeight="1" x14ac:dyDescent="0.2">
      <c r="A62" s="130" t="s">
        <v>43</v>
      </c>
      <c r="B62" s="59" t="s">
        <v>76</v>
      </c>
      <c r="C62" s="59" t="s">
        <v>7</v>
      </c>
      <c r="D62" s="56">
        <v>131992.79999999999</v>
      </c>
      <c r="E62" s="56">
        <v>0</v>
      </c>
      <c r="F62" s="56">
        <v>41066.01</v>
      </c>
      <c r="G62" s="56">
        <v>0</v>
      </c>
      <c r="H62" s="56">
        <v>198.72900000000001</v>
      </c>
      <c r="I62" s="56">
        <v>0</v>
      </c>
      <c r="J62" s="56">
        <v>0</v>
      </c>
      <c r="K62" s="56">
        <f t="shared" si="89"/>
        <v>33096.5</v>
      </c>
      <c r="L62" s="56">
        <v>0</v>
      </c>
      <c r="M62" s="56">
        <v>0</v>
      </c>
      <c r="N62" s="56">
        <v>6596.5</v>
      </c>
      <c r="O62" s="56">
        <v>26500</v>
      </c>
      <c r="P62" s="56">
        <v>0</v>
      </c>
      <c r="Q62" s="56">
        <v>0</v>
      </c>
      <c r="R62" s="56">
        <f t="shared" si="111"/>
        <v>45056.5</v>
      </c>
      <c r="S62" s="56">
        <v>0</v>
      </c>
      <c r="T62" s="56">
        <v>0</v>
      </c>
      <c r="U62" s="56">
        <v>0</v>
      </c>
      <c r="V62" s="56">
        <v>8201.7000000000007</v>
      </c>
      <c r="W62" s="56">
        <v>36854.800000000003</v>
      </c>
      <c r="X62" s="56"/>
      <c r="Y62" s="56"/>
      <c r="Z62" s="56"/>
      <c r="AA62" s="56">
        <f t="shared" si="112"/>
        <v>4029.9</v>
      </c>
      <c r="AB62" s="56">
        <v>0</v>
      </c>
      <c r="AC62" s="57">
        <v>0</v>
      </c>
      <c r="AD62" s="57">
        <v>4029.9</v>
      </c>
      <c r="AE62" s="56">
        <v>0</v>
      </c>
      <c r="AF62" s="56">
        <v>0</v>
      </c>
      <c r="AG62" s="56">
        <v>0</v>
      </c>
      <c r="AH62" s="56">
        <v>0</v>
      </c>
      <c r="AI62" s="56">
        <f>AJ62+AK62+AL62+AM62+AQ62</f>
        <v>5000</v>
      </c>
      <c r="AJ62" s="56">
        <v>0</v>
      </c>
      <c r="AK62" s="56">
        <v>0</v>
      </c>
      <c r="AL62" s="56">
        <v>5000</v>
      </c>
      <c r="AM62" s="56">
        <v>0</v>
      </c>
      <c r="AN62" s="56">
        <v>0</v>
      </c>
      <c r="AO62" s="56"/>
      <c r="AP62" s="56"/>
      <c r="AQ62" s="56">
        <v>0</v>
      </c>
      <c r="AR62" s="57">
        <f>AS62+AT62+AU62+AV62+BF62</f>
        <v>23012.5</v>
      </c>
      <c r="AS62" s="57">
        <v>0</v>
      </c>
      <c r="AT62" s="57">
        <v>0</v>
      </c>
      <c r="AU62" s="57">
        <v>23012.5</v>
      </c>
      <c r="AV62" s="57">
        <v>0</v>
      </c>
      <c r="AW62" s="57">
        <v>0</v>
      </c>
      <c r="AX62" s="57"/>
      <c r="AY62" s="102">
        <v>850</v>
      </c>
      <c r="AZ62" s="102">
        <v>0</v>
      </c>
      <c r="BA62" s="102">
        <v>0</v>
      </c>
      <c r="BB62" s="102">
        <v>0</v>
      </c>
      <c r="BC62" s="102">
        <v>850</v>
      </c>
      <c r="BD62" s="102">
        <v>0</v>
      </c>
      <c r="BE62" s="102">
        <v>0</v>
      </c>
      <c r="BF62" s="102">
        <v>0</v>
      </c>
      <c r="BG62" s="56">
        <f>BI62+BJ62+BK62+BL62</f>
        <v>5448</v>
      </c>
      <c r="BH62" s="56">
        <v>0</v>
      </c>
      <c r="BI62" s="56">
        <v>0</v>
      </c>
      <c r="BJ62" s="56">
        <v>0</v>
      </c>
      <c r="BK62" s="56">
        <v>5000</v>
      </c>
      <c r="BL62" s="56">
        <v>448</v>
      </c>
      <c r="BM62" s="56">
        <v>0</v>
      </c>
      <c r="BN62" s="56">
        <v>0</v>
      </c>
      <c r="BO62" s="33">
        <f>BP62+BS62+BT62+BV62+CH62</f>
        <v>5449.8</v>
      </c>
      <c r="BP62" s="33">
        <v>0</v>
      </c>
      <c r="BQ62" s="33">
        <v>0</v>
      </c>
      <c r="BR62" s="33">
        <v>0</v>
      </c>
      <c r="BS62" s="33">
        <v>5000</v>
      </c>
      <c r="BT62" s="33">
        <v>449.8</v>
      </c>
      <c r="BU62" s="33">
        <v>0</v>
      </c>
      <c r="BV62" s="33">
        <v>0</v>
      </c>
      <c r="BW62" s="33">
        <f>BX62+BY62+BZ62+CA62</f>
        <v>5451.6</v>
      </c>
      <c r="BX62" s="33">
        <v>0</v>
      </c>
      <c r="BY62" s="33">
        <v>5000</v>
      </c>
      <c r="BZ62" s="33">
        <v>451.6</v>
      </c>
      <c r="CA62" s="33">
        <v>0</v>
      </c>
      <c r="CB62" s="33">
        <v>0</v>
      </c>
    </row>
    <row r="63" spans="1:80" s="80" customFormat="1" ht="99" customHeight="1" x14ac:dyDescent="0.2">
      <c r="A63" s="131"/>
      <c r="B63" s="59" t="s">
        <v>17</v>
      </c>
      <c r="C63" s="59" t="s">
        <v>17</v>
      </c>
      <c r="D63" s="56">
        <f t="shared" ref="D63:D70" si="152">K63+R63+AA63+AI63+AR63+AY63+BG63+BO63</f>
        <v>60</v>
      </c>
      <c r="E63" s="56"/>
      <c r="F63" s="56"/>
      <c r="G63" s="56"/>
      <c r="H63" s="56"/>
      <c r="I63" s="56"/>
      <c r="J63" s="56"/>
      <c r="K63" s="56">
        <v>0</v>
      </c>
      <c r="L63" s="56"/>
      <c r="M63" s="56"/>
      <c r="N63" s="56"/>
      <c r="O63" s="56"/>
      <c r="P63" s="56"/>
      <c r="Q63" s="56"/>
      <c r="R63" s="56">
        <v>0</v>
      </c>
      <c r="S63" s="56"/>
      <c r="T63" s="56"/>
      <c r="U63" s="56"/>
      <c r="V63" s="56"/>
      <c r="W63" s="56"/>
      <c r="X63" s="56"/>
      <c r="Y63" s="56"/>
      <c r="Z63" s="56"/>
      <c r="AA63" s="56">
        <v>0</v>
      </c>
      <c r="AB63" s="56"/>
      <c r="AC63" s="57"/>
      <c r="AD63" s="57"/>
      <c r="AE63" s="56"/>
      <c r="AF63" s="56"/>
      <c r="AG63" s="56"/>
      <c r="AH63" s="56"/>
      <c r="AI63" s="56">
        <f>AJ63+AK63+AL63+AM63+AN63+AQ63</f>
        <v>0</v>
      </c>
      <c r="AJ63" s="56">
        <v>0</v>
      </c>
      <c r="AK63" s="56">
        <v>0</v>
      </c>
      <c r="AL63" s="56">
        <v>0</v>
      </c>
      <c r="AM63" s="56">
        <v>0</v>
      </c>
      <c r="AN63" s="56">
        <v>0</v>
      </c>
      <c r="AO63" s="56"/>
      <c r="AP63" s="56"/>
      <c r="AQ63" s="56">
        <v>0</v>
      </c>
      <c r="AR63" s="57">
        <f>AT63+AU63+AV63+AW63+AX63</f>
        <v>60</v>
      </c>
      <c r="AS63" s="57"/>
      <c r="AT63" s="57">
        <v>0</v>
      </c>
      <c r="AU63" s="57">
        <v>60</v>
      </c>
      <c r="AV63" s="57">
        <v>0</v>
      </c>
      <c r="AW63" s="57">
        <v>0</v>
      </c>
      <c r="AX63" s="57">
        <v>0</v>
      </c>
      <c r="AY63" s="102">
        <f>BA63+BB63+BC63+BD63+BE63+BF63</f>
        <v>0</v>
      </c>
      <c r="AZ63" s="102"/>
      <c r="BA63" s="102">
        <v>0</v>
      </c>
      <c r="BB63" s="102">
        <v>0</v>
      </c>
      <c r="BC63" s="102">
        <v>0</v>
      </c>
      <c r="BD63" s="102">
        <v>0</v>
      </c>
      <c r="BE63" s="102">
        <v>0</v>
      </c>
      <c r="BF63" s="102">
        <v>0</v>
      </c>
      <c r="BG63" s="56">
        <f>BI63+BJ63+BK63+BL63+BM63+BN63</f>
        <v>0</v>
      </c>
      <c r="BH63" s="56"/>
      <c r="BI63" s="56">
        <v>0</v>
      </c>
      <c r="BJ63" s="56">
        <v>0</v>
      </c>
      <c r="BK63" s="56">
        <v>0</v>
      </c>
      <c r="BL63" s="56">
        <v>0</v>
      </c>
      <c r="BM63" s="56">
        <v>0</v>
      </c>
      <c r="BN63" s="56"/>
      <c r="BO63" s="33">
        <f>BQ63+BR63+BS63+BT63+BU63+BV63</f>
        <v>0</v>
      </c>
      <c r="BP63" s="33"/>
      <c r="BQ63" s="33">
        <v>0</v>
      </c>
      <c r="BR63" s="33">
        <v>0</v>
      </c>
      <c r="BS63" s="33">
        <v>0</v>
      </c>
      <c r="BT63" s="33">
        <v>0</v>
      </c>
      <c r="BU63" s="33">
        <v>0</v>
      </c>
      <c r="BV63" s="33">
        <v>0</v>
      </c>
      <c r="BW63" s="33">
        <v>0</v>
      </c>
      <c r="BX63" s="33">
        <v>0</v>
      </c>
      <c r="BY63" s="33">
        <v>0</v>
      </c>
      <c r="BZ63" s="33">
        <v>0</v>
      </c>
      <c r="CA63" s="33">
        <v>0</v>
      </c>
      <c r="CB63" s="33">
        <v>0</v>
      </c>
    </row>
    <row r="64" spans="1:80" ht="63.75" x14ac:dyDescent="0.2">
      <c r="A64" s="58" t="s">
        <v>44</v>
      </c>
      <c r="B64" s="59" t="s">
        <v>76</v>
      </c>
      <c r="C64" s="59" t="s">
        <v>7</v>
      </c>
      <c r="D64" s="56">
        <v>46534.9</v>
      </c>
      <c r="E64" s="56">
        <v>0</v>
      </c>
      <c r="F64" s="56">
        <v>0</v>
      </c>
      <c r="G64" s="56">
        <v>310</v>
      </c>
      <c r="H64" s="56">
        <v>0</v>
      </c>
      <c r="I64" s="56">
        <v>0</v>
      </c>
      <c r="J64" s="56">
        <v>0</v>
      </c>
      <c r="K64" s="56">
        <f t="shared" si="89"/>
        <v>1223</v>
      </c>
      <c r="L64" s="56">
        <v>0</v>
      </c>
      <c r="M64" s="56">
        <v>0</v>
      </c>
      <c r="N64" s="56">
        <v>473</v>
      </c>
      <c r="O64" s="56">
        <v>750</v>
      </c>
      <c r="P64" s="56">
        <v>0</v>
      </c>
      <c r="Q64" s="56">
        <v>0</v>
      </c>
      <c r="R64" s="56">
        <f t="shared" si="111"/>
        <v>1153.1999999999998</v>
      </c>
      <c r="S64" s="56">
        <v>0</v>
      </c>
      <c r="T64" s="56">
        <v>0</v>
      </c>
      <c r="U64" s="56">
        <v>0</v>
      </c>
      <c r="V64" s="56">
        <v>649.79999999999995</v>
      </c>
      <c r="W64" s="56">
        <v>503.4</v>
      </c>
      <c r="X64" s="56"/>
      <c r="Y64" s="56"/>
      <c r="Z64" s="56"/>
      <c r="AA64" s="56">
        <f t="shared" si="112"/>
        <v>1272.4000000000001</v>
      </c>
      <c r="AB64" s="56">
        <v>0</v>
      </c>
      <c r="AC64" s="57">
        <v>0</v>
      </c>
      <c r="AD64" s="57">
        <v>926.6</v>
      </c>
      <c r="AE64" s="56">
        <v>345.8</v>
      </c>
      <c r="AF64" s="56">
        <v>0</v>
      </c>
      <c r="AG64" s="56">
        <v>0</v>
      </c>
      <c r="AH64" s="56">
        <v>0</v>
      </c>
      <c r="AI64" s="56">
        <f>AJ64+AK64+AL64+AM64+AQ64</f>
        <v>3910.7</v>
      </c>
      <c r="AJ64" s="56">
        <v>0</v>
      </c>
      <c r="AK64" s="56">
        <v>1351.6</v>
      </c>
      <c r="AL64" s="56">
        <v>2259.1</v>
      </c>
      <c r="AM64" s="56">
        <v>300</v>
      </c>
      <c r="AN64" s="56">
        <v>0</v>
      </c>
      <c r="AO64" s="56"/>
      <c r="AP64" s="56"/>
      <c r="AQ64" s="56">
        <v>0</v>
      </c>
      <c r="AR64" s="57">
        <f>AS64+AT64+AU64+AV64+BF64</f>
        <v>4175.1000000000004</v>
      </c>
      <c r="AS64" s="57">
        <v>0</v>
      </c>
      <c r="AT64" s="57">
        <v>1022</v>
      </c>
      <c r="AU64" s="81">
        <v>2827</v>
      </c>
      <c r="AV64" s="57">
        <v>326.10000000000002</v>
      </c>
      <c r="AW64" s="57">
        <v>0</v>
      </c>
      <c r="AX64" s="57">
        <v>0</v>
      </c>
      <c r="AY64" s="102">
        <f>AZ64+BB64+BC64+BD64+BE64+BF64</f>
        <v>4401.7000000000007</v>
      </c>
      <c r="AZ64" s="102">
        <v>0</v>
      </c>
      <c r="BA64" s="102">
        <v>0</v>
      </c>
      <c r="BB64" s="102">
        <v>921.9</v>
      </c>
      <c r="BC64" s="102">
        <v>2879.8</v>
      </c>
      <c r="BD64" s="102">
        <v>600</v>
      </c>
      <c r="BE64" s="102">
        <v>0</v>
      </c>
      <c r="BF64" s="102">
        <v>0</v>
      </c>
      <c r="BG64" s="56">
        <f>BH64+BJ64+BK64+BL64+BM64+BN64</f>
        <v>10132.9</v>
      </c>
      <c r="BH64" s="56">
        <v>0</v>
      </c>
      <c r="BI64" s="56">
        <v>0</v>
      </c>
      <c r="BJ64" s="56">
        <v>0</v>
      </c>
      <c r="BK64" s="56">
        <v>8632.9</v>
      </c>
      <c r="BL64" s="56">
        <v>1500</v>
      </c>
      <c r="BM64" s="56">
        <v>0</v>
      </c>
      <c r="BN64" s="56">
        <v>0</v>
      </c>
      <c r="BO64" s="33">
        <f>BR64+BS64+BT64+BU64</f>
        <v>10132.9</v>
      </c>
      <c r="BP64" s="33">
        <v>0</v>
      </c>
      <c r="BQ64" s="33">
        <v>0</v>
      </c>
      <c r="BR64" s="33">
        <v>0</v>
      </c>
      <c r="BS64" s="33">
        <v>8632.9</v>
      </c>
      <c r="BT64" s="33">
        <v>1500</v>
      </c>
      <c r="BU64" s="33">
        <v>0</v>
      </c>
      <c r="BV64" s="33">
        <v>0</v>
      </c>
      <c r="BW64" s="33">
        <f>BX64+BY64+BZ64+CA64</f>
        <v>10132.9</v>
      </c>
      <c r="BX64" s="33">
        <v>0</v>
      </c>
      <c r="BY64" s="33">
        <v>8632.9</v>
      </c>
      <c r="BZ64" s="33">
        <v>1500</v>
      </c>
      <c r="CA64" s="33">
        <v>0</v>
      </c>
      <c r="CB64" s="33">
        <v>0</v>
      </c>
    </row>
    <row r="65" spans="1:81" s="80" customFormat="1" ht="129.75" customHeight="1" x14ac:dyDescent="0.2">
      <c r="A65" s="58" t="s">
        <v>45</v>
      </c>
      <c r="B65" s="59" t="s">
        <v>76</v>
      </c>
      <c r="C65" s="59" t="s">
        <v>7</v>
      </c>
      <c r="D65" s="56">
        <v>32515.7</v>
      </c>
      <c r="E65" s="56">
        <v>0</v>
      </c>
      <c r="F65" s="56">
        <v>2096.9</v>
      </c>
      <c r="G65" s="56">
        <v>300</v>
      </c>
      <c r="H65" s="56">
        <v>0</v>
      </c>
      <c r="I65" s="56">
        <v>0</v>
      </c>
      <c r="J65" s="56">
        <v>0</v>
      </c>
      <c r="K65" s="56">
        <f t="shared" si="89"/>
        <v>2473.6</v>
      </c>
      <c r="L65" s="56">
        <v>0</v>
      </c>
      <c r="M65" s="56">
        <v>2183.9</v>
      </c>
      <c r="N65" s="56">
        <v>289.7</v>
      </c>
      <c r="O65" s="56">
        <v>0</v>
      </c>
      <c r="P65" s="56">
        <v>0</v>
      </c>
      <c r="Q65" s="56">
        <v>0</v>
      </c>
      <c r="R65" s="56">
        <f t="shared" si="111"/>
        <v>3200.9</v>
      </c>
      <c r="S65" s="56">
        <v>0</v>
      </c>
      <c r="T65" s="56">
        <v>0</v>
      </c>
      <c r="U65" s="56">
        <v>2816.9</v>
      </c>
      <c r="V65" s="56">
        <v>384</v>
      </c>
      <c r="W65" s="56"/>
      <c r="X65" s="56"/>
      <c r="Y65" s="56"/>
      <c r="Z65" s="56"/>
      <c r="AA65" s="56">
        <f t="shared" si="112"/>
        <v>3302.3</v>
      </c>
      <c r="AB65" s="56">
        <v>0</v>
      </c>
      <c r="AC65" s="57">
        <v>3002.3</v>
      </c>
      <c r="AD65" s="57">
        <v>300</v>
      </c>
      <c r="AE65" s="56">
        <v>0</v>
      </c>
      <c r="AF65" s="56">
        <v>0</v>
      </c>
      <c r="AG65" s="56">
        <v>0</v>
      </c>
      <c r="AH65" s="56">
        <v>0</v>
      </c>
      <c r="AI65" s="56">
        <f>AJ65+AK65+AL65+AM65+AQ65</f>
        <v>3469.6000000000004</v>
      </c>
      <c r="AJ65" s="56">
        <v>0</v>
      </c>
      <c r="AK65" s="56">
        <v>3056.8</v>
      </c>
      <c r="AL65" s="56">
        <v>412.8</v>
      </c>
      <c r="AM65" s="56">
        <v>0</v>
      </c>
      <c r="AN65" s="56">
        <v>0</v>
      </c>
      <c r="AO65" s="56"/>
      <c r="AP65" s="56"/>
      <c r="AQ65" s="56">
        <v>0</v>
      </c>
      <c r="AR65" s="57">
        <f>AS65+AT65+AU65+AV65+BF65</f>
        <v>8443.8000000000011</v>
      </c>
      <c r="AS65" s="57">
        <v>0</v>
      </c>
      <c r="AT65" s="57">
        <v>8021.6</v>
      </c>
      <c r="AU65" s="57">
        <v>422.2</v>
      </c>
      <c r="AV65" s="57">
        <v>0</v>
      </c>
      <c r="AW65" s="57">
        <v>0</v>
      </c>
      <c r="AX65" s="57">
        <v>0</v>
      </c>
      <c r="AY65" s="102">
        <f>AZ65+BB65+BC65+BD65+BE65+BF65</f>
        <v>7834</v>
      </c>
      <c r="AZ65" s="102">
        <v>0</v>
      </c>
      <c r="BA65" s="102">
        <v>0</v>
      </c>
      <c r="BB65" s="102">
        <v>7292.2</v>
      </c>
      <c r="BC65" s="102">
        <v>541.79999999999995</v>
      </c>
      <c r="BD65" s="102">
        <v>0</v>
      </c>
      <c r="BE65" s="102">
        <v>0</v>
      </c>
      <c r="BF65" s="102">
        <v>0</v>
      </c>
      <c r="BG65" s="56">
        <f>BH65+BJ65+BK65+BL65+BM65+BN65</f>
        <v>2400.3000000000002</v>
      </c>
      <c r="BH65" s="56">
        <v>0</v>
      </c>
      <c r="BI65" s="56">
        <v>0</v>
      </c>
      <c r="BJ65" s="56">
        <v>1700.3</v>
      </c>
      <c r="BK65" s="56">
        <v>700</v>
      </c>
      <c r="BL65" s="56">
        <v>0</v>
      </c>
      <c r="BM65" s="56">
        <v>0</v>
      </c>
      <c r="BN65" s="56">
        <v>0</v>
      </c>
      <c r="BO65" s="33">
        <f>BR65+BS65+BT65</f>
        <v>2398.6999999999998</v>
      </c>
      <c r="BP65" s="33">
        <v>0</v>
      </c>
      <c r="BQ65" s="33">
        <v>0</v>
      </c>
      <c r="BR65" s="33">
        <v>1698.7</v>
      </c>
      <c r="BS65" s="33">
        <v>700</v>
      </c>
      <c r="BT65" s="33">
        <v>0</v>
      </c>
      <c r="BU65" s="33">
        <v>0</v>
      </c>
      <c r="BV65" s="33">
        <v>0</v>
      </c>
      <c r="BW65" s="33">
        <f>BX65+BY65+BZ65+CA65+CB65</f>
        <v>2399.9</v>
      </c>
      <c r="BX65" s="33">
        <v>1699.9</v>
      </c>
      <c r="BY65" s="33">
        <v>700</v>
      </c>
      <c r="BZ65" s="33">
        <v>0</v>
      </c>
      <c r="CA65" s="33">
        <v>0</v>
      </c>
      <c r="CB65" s="33">
        <v>0</v>
      </c>
    </row>
    <row r="66" spans="1:81" s="80" customFormat="1" ht="72" customHeight="1" x14ac:dyDescent="0.2">
      <c r="A66" s="58" t="s">
        <v>54</v>
      </c>
      <c r="B66" s="59" t="s">
        <v>76</v>
      </c>
      <c r="C66" s="59" t="s">
        <v>7</v>
      </c>
      <c r="D66" s="56">
        <f t="shared" si="152"/>
        <v>0</v>
      </c>
      <c r="E66" s="56"/>
      <c r="F66" s="56"/>
      <c r="G66" s="56"/>
      <c r="H66" s="56"/>
      <c r="I66" s="56"/>
      <c r="J66" s="56"/>
      <c r="K66" s="56">
        <v>0</v>
      </c>
      <c r="L66" s="56"/>
      <c r="M66" s="56"/>
      <c r="N66" s="56"/>
      <c r="O66" s="56"/>
      <c r="P66" s="56"/>
      <c r="Q66" s="56"/>
      <c r="R66" s="56">
        <v>0</v>
      </c>
      <c r="S66" s="56"/>
      <c r="T66" s="56"/>
      <c r="U66" s="56"/>
      <c r="V66" s="56"/>
      <c r="W66" s="56"/>
      <c r="X66" s="56"/>
      <c r="Y66" s="56"/>
      <c r="Z66" s="56"/>
      <c r="AA66" s="56">
        <f>AD66</f>
        <v>0</v>
      </c>
      <c r="AB66" s="56"/>
      <c r="AC66" s="57"/>
      <c r="AD66" s="57">
        <v>0</v>
      </c>
      <c r="AE66" s="56"/>
      <c r="AF66" s="56"/>
      <c r="AG66" s="56"/>
      <c r="AH66" s="56"/>
      <c r="AI66" s="56">
        <v>0</v>
      </c>
      <c r="AJ66" s="56">
        <v>0</v>
      </c>
      <c r="AK66" s="56">
        <v>0</v>
      </c>
      <c r="AL66" s="56">
        <v>0</v>
      </c>
      <c r="AM66" s="56">
        <v>0</v>
      </c>
      <c r="AN66" s="56">
        <v>0</v>
      </c>
      <c r="AO66" s="56"/>
      <c r="AP66" s="56"/>
      <c r="AQ66" s="56">
        <v>0</v>
      </c>
      <c r="AR66" s="57">
        <v>0</v>
      </c>
      <c r="AS66" s="57"/>
      <c r="AT66" s="57">
        <v>0</v>
      </c>
      <c r="AU66" s="57">
        <v>0</v>
      </c>
      <c r="AV66" s="57">
        <v>0</v>
      </c>
      <c r="AW66" s="57">
        <v>0</v>
      </c>
      <c r="AX66" s="57">
        <v>0</v>
      </c>
      <c r="AY66" s="102">
        <v>0</v>
      </c>
      <c r="AZ66" s="102"/>
      <c r="BA66" s="102">
        <v>0</v>
      </c>
      <c r="BB66" s="102">
        <v>0</v>
      </c>
      <c r="BC66" s="102">
        <v>0</v>
      </c>
      <c r="BD66" s="102">
        <v>0</v>
      </c>
      <c r="BE66" s="102">
        <v>0</v>
      </c>
      <c r="BF66" s="102">
        <v>0</v>
      </c>
      <c r="BG66" s="56">
        <v>0</v>
      </c>
      <c r="BH66" s="56"/>
      <c r="BI66" s="56">
        <v>0</v>
      </c>
      <c r="BJ66" s="56">
        <v>0</v>
      </c>
      <c r="BK66" s="56">
        <v>0</v>
      </c>
      <c r="BL66" s="56">
        <v>0</v>
      </c>
      <c r="BM66" s="56">
        <v>0</v>
      </c>
      <c r="BN66" s="56">
        <v>0</v>
      </c>
      <c r="BO66" s="33">
        <v>0</v>
      </c>
      <c r="BP66" s="33"/>
      <c r="BQ66" s="33">
        <v>0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  <c r="BW66" s="33">
        <v>0</v>
      </c>
      <c r="BX66" s="33">
        <v>0</v>
      </c>
      <c r="BY66" s="33">
        <v>0</v>
      </c>
      <c r="BZ66" s="33">
        <v>0</v>
      </c>
      <c r="CA66" s="33">
        <v>0</v>
      </c>
      <c r="CB66" s="33">
        <v>0</v>
      </c>
    </row>
    <row r="67" spans="1:81" s="80" customFormat="1" ht="99" customHeight="1" x14ac:dyDescent="0.2">
      <c r="A67" s="58" t="s">
        <v>57</v>
      </c>
      <c r="B67" s="59" t="s">
        <v>76</v>
      </c>
      <c r="C67" s="59" t="s">
        <v>7</v>
      </c>
      <c r="D67" s="56">
        <f t="shared" si="152"/>
        <v>91590.9</v>
      </c>
      <c r="E67" s="56"/>
      <c r="F67" s="56"/>
      <c r="G67" s="56"/>
      <c r="H67" s="56"/>
      <c r="I67" s="56"/>
      <c r="J67" s="56"/>
      <c r="K67" s="56">
        <v>0</v>
      </c>
      <c r="L67" s="56"/>
      <c r="M67" s="56"/>
      <c r="N67" s="56"/>
      <c r="O67" s="56"/>
      <c r="P67" s="56"/>
      <c r="Q67" s="56"/>
      <c r="R67" s="56">
        <v>0</v>
      </c>
      <c r="S67" s="56"/>
      <c r="T67" s="56"/>
      <c r="U67" s="56"/>
      <c r="V67" s="56"/>
      <c r="W67" s="56"/>
      <c r="X67" s="56"/>
      <c r="Y67" s="56"/>
      <c r="Z67" s="56"/>
      <c r="AA67" s="56">
        <f>AC67+AD67</f>
        <v>91590.9</v>
      </c>
      <c r="AB67" s="56"/>
      <c r="AC67" s="57">
        <v>90675</v>
      </c>
      <c r="AD67" s="57">
        <v>915.9</v>
      </c>
      <c r="AE67" s="56"/>
      <c r="AF67" s="56"/>
      <c r="AG67" s="56"/>
      <c r="AH67" s="56"/>
      <c r="AI67" s="56">
        <v>0</v>
      </c>
      <c r="AJ67" s="56">
        <v>0</v>
      </c>
      <c r="AK67" s="56">
        <v>0</v>
      </c>
      <c r="AL67" s="56">
        <v>0</v>
      </c>
      <c r="AM67" s="56">
        <v>0</v>
      </c>
      <c r="AN67" s="56">
        <v>0</v>
      </c>
      <c r="AO67" s="56"/>
      <c r="AP67" s="56"/>
      <c r="AQ67" s="56">
        <v>0</v>
      </c>
      <c r="AR67" s="57">
        <v>0</v>
      </c>
      <c r="AS67" s="57"/>
      <c r="AT67" s="57">
        <v>0</v>
      </c>
      <c r="AU67" s="57">
        <v>0</v>
      </c>
      <c r="AV67" s="57">
        <v>0</v>
      </c>
      <c r="AW67" s="57">
        <v>0</v>
      </c>
      <c r="AX67" s="57">
        <v>0</v>
      </c>
      <c r="AY67" s="102">
        <v>0</v>
      </c>
      <c r="AZ67" s="102"/>
      <c r="BA67" s="102">
        <v>0</v>
      </c>
      <c r="BB67" s="102">
        <v>0</v>
      </c>
      <c r="BC67" s="102">
        <v>0</v>
      </c>
      <c r="BD67" s="102">
        <v>0</v>
      </c>
      <c r="BE67" s="102">
        <v>0</v>
      </c>
      <c r="BF67" s="102">
        <v>0</v>
      </c>
      <c r="BG67" s="56">
        <v>0</v>
      </c>
      <c r="BH67" s="56"/>
      <c r="BI67" s="56">
        <v>0</v>
      </c>
      <c r="BJ67" s="56">
        <v>0</v>
      </c>
      <c r="BK67" s="56">
        <v>0</v>
      </c>
      <c r="BL67" s="56">
        <v>0</v>
      </c>
      <c r="BM67" s="56">
        <v>0</v>
      </c>
      <c r="BN67" s="56">
        <v>0</v>
      </c>
      <c r="BO67" s="33">
        <v>0</v>
      </c>
      <c r="BP67" s="33"/>
      <c r="BQ67" s="33">
        <v>0</v>
      </c>
      <c r="BR67" s="33">
        <v>0</v>
      </c>
      <c r="BS67" s="33">
        <v>0</v>
      </c>
      <c r="BT67" s="33">
        <v>0</v>
      </c>
      <c r="BU67" s="33">
        <v>0</v>
      </c>
      <c r="BV67" s="33">
        <v>0</v>
      </c>
      <c r="BW67" s="33">
        <v>0</v>
      </c>
      <c r="BX67" s="33">
        <v>0</v>
      </c>
      <c r="BY67" s="33">
        <v>0</v>
      </c>
      <c r="BZ67" s="33">
        <v>0</v>
      </c>
      <c r="CA67" s="33">
        <v>0</v>
      </c>
      <c r="CB67" s="33">
        <v>0</v>
      </c>
    </row>
    <row r="68" spans="1:81" s="80" customFormat="1" ht="65.25" customHeight="1" x14ac:dyDescent="0.2">
      <c r="A68" s="58" t="s">
        <v>55</v>
      </c>
      <c r="B68" s="59" t="s">
        <v>17</v>
      </c>
      <c r="C68" s="59" t="s">
        <v>17</v>
      </c>
      <c r="D68" s="56">
        <f t="shared" si="152"/>
        <v>604.6</v>
      </c>
      <c r="E68" s="56"/>
      <c r="F68" s="56"/>
      <c r="G68" s="56"/>
      <c r="H68" s="56"/>
      <c r="I68" s="56"/>
      <c r="J68" s="56"/>
      <c r="K68" s="56">
        <v>0</v>
      </c>
      <c r="L68" s="56"/>
      <c r="M68" s="56"/>
      <c r="N68" s="56"/>
      <c r="O68" s="56"/>
      <c r="P68" s="56"/>
      <c r="Q68" s="56"/>
      <c r="R68" s="56">
        <v>0</v>
      </c>
      <c r="S68" s="56"/>
      <c r="T68" s="56"/>
      <c r="U68" s="56"/>
      <c r="V68" s="56"/>
      <c r="W68" s="56"/>
      <c r="X68" s="56"/>
      <c r="Y68" s="56"/>
      <c r="Z68" s="56"/>
      <c r="AA68" s="56">
        <f>AD68</f>
        <v>604.6</v>
      </c>
      <c r="AB68" s="56"/>
      <c r="AC68" s="57"/>
      <c r="AD68" s="57">
        <v>604.6</v>
      </c>
      <c r="AE68" s="56"/>
      <c r="AF68" s="56"/>
      <c r="AG68" s="56"/>
      <c r="AH68" s="56"/>
      <c r="AI68" s="56">
        <v>0</v>
      </c>
      <c r="AJ68" s="56">
        <v>0</v>
      </c>
      <c r="AK68" s="56">
        <v>0</v>
      </c>
      <c r="AL68" s="56">
        <v>0</v>
      </c>
      <c r="AM68" s="56">
        <v>0</v>
      </c>
      <c r="AN68" s="56">
        <v>0</v>
      </c>
      <c r="AO68" s="56"/>
      <c r="AP68" s="56"/>
      <c r="AQ68" s="56">
        <v>0</v>
      </c>
      <c r="AR68" s="57">
        <v>0</v>
      </c>
      <c r="AS68" s="57"/>
      <c r="AT68" s="57">
        <v>0</v>
      </c>
      <c r="AU68" s="57">
        <v>0</v>
      </c>
      <c r="AV68" s="57">
        <v>0</v>
      </c>
      <c r="AW68" s="57">
        <v>0</v>
      </c>
      <c r="AX68" s="57">
        <v>0</v>
      </c>
      <c r="AY68" s="102">
        <v>0</v>
      </c>
      <c r="AZ68" s="102"/>
      <c r="BA68" s="102">
        <v>0</v>
      </c>
      <c r="BB68" s="102">
        <v>0</v>
      </c>
      <c r="BC68" s="102">
        <v>0</v>
      </c>
      <c r="BD68" s="102">
        <v>0</v>
      </c>
      <c r="BE68" s="102">
        <v>0</v>
      </c>
      <c r="BF68" s="102">
        <v>0</v>
      </c>
      <c r="BG68" s="56">
        <v>0</v>
      </c>
      <c r="BH68" s="56"/>
      <c r="BI68" s="56">
        <v>0</v>
      </c>
      <c r="BJ68" s="56">
        <v>0</v>
      </c>
      <c r="BK68" s="56">
        <v>0</v>
      </c>
      <c r="BL68" s="56">
        <v>0</v>
      </c>
      <c r="BM68" s="56">
        <v>0</v>
      </c>
      <c r="BN68" s="56">
        <v>0</v>
      </c>
      <c r="BO68" s="33">
        <v>0</v>
      </c>
      <c r="BP68" s="33"/>
      <c r="BQ68" s="33">
        <v>0</v>
      </c>
      <c r="BR68" s="33">
        <v>0</v>
      </c>
      <c r="BS68" s="33">
        <v>0</v>
      </c>
      <c r="BT68" s="33">
        <v>0</v>
      </c>
      <c r="BU68" s="33">
        <v>0</v>
      </c>
      <c r="BV68" s="33">
        <v>0</v>
      </c>
      <c r="BW68" s="33">
        <v>0</v>
      </c>
      <c r="BX68" s="33">
        <v>0</v>
      </c>
      <c r="BY68" s="33">
        <v>0</v>
      </c>
      <c r="BZ68" s="33">
        <v>0</v>
      </c>
      <c r="CA68" s="33">
        <v>0</v>
      </c>
      <c r="CB68" s="33">
        <v>0</v>
      </c>
    </row>
    <row r="69" spans="1:81" s="80" customFormat="1" ht="80.25" customHeight="1" x14ac:dyDescent="0.2">
      <c r="A69" s="58" t="s">
        <v>62</v>
      </c>
      <c r="B69" s="59" t="s">
        <v>76</v>
      </c>
      <c r="C69" s="59" t="s">
        <v>7</v>
      </c>
      <c r="D69" s="56">
        <v>15860.7</v>
      </c>
      <c r="E69" s="56"/>
      <c r="F69" s="56"/>
      <c r="G69" s="56"/>
      <c r="H69" s="56"/>
      <c r="I69" s="56"/>
      <c r="J69" s="56"/>
      <c r="K69" s="56">
        <v>0</v>
      </c>
      <c r="L69" s="56"/>
      <c r="M69" s="56"/>
      <c r="N69" s="56"/>
      <c r="O69" s="56"/>
      <c r="P69" s="56"/>
      <c r="Q69" s="56"/>
      <c r="R69" s="56">
        <v>0</v>
      </c>
      <c r="S69" s="56"/>
      <c r="T69" s="56"/>
      <c r="U69" s="56"/>
      <c r="V69" s="56"/>
      <c r="W69" s="56"/>
      <c r="X69" s="56"/>
      <c r="Y69" s="56"/>
      <c r="Z69" s="56"/>
      <c r="AA69" s="56">
        <v>0</v>
      </c>
      <c r="AB69" s="56"/>
      <c r="AC69" s="57"/>
      <c r="AD69" s="57"/>
      <c r="AE69" s="56"/>
      <c r="AF69" s="56"/>
      <c r="AG69" s="56"/>
      <c r="AH69" s="56"/>
      <c r="AI69" s="56">
        <f>AL69</f>
        <v>1180</v>
      </c>
      <c r="AJ69" s="56">
        <v>0</v>
      </c>
      <c r="AK69" s="56">
        <v>0</v>
      </c>
      <c r="AL69" s="56">
        <v>1180</v>
      </c>
      <c r="AM69" s="56">
        <v>0</v>
      </c>
      <c r="AN69" s="56">
        <v>0</v>
      </c>
      <c r="AO69" s="56"/>
      <c r="AP69" s="56"/>
      <c r="AQ69" s="56">
        <v>0</v>
      </c>
      <c r="AR69" s="57">
        <f>AT69+AU69+AV69+AW69+AX69</f>
        <v>1080.7</v>
      </c>
      <c r="AS69" s="57"/>
      <c r="AT69" s="57">
        <v>0</v>
      </c>
      <c r="AU69" s="57">
        <v>1080.7</v>
      </c>
      <c r="AV69" s="57">
        <v>0</v>
      </c>
      <c r="AW69" s="57">
        <v>0</v>
      </c>
      <c r="AX69" s="57">
        <v>0</v>
      </c>
      <c r="AY69" s="102">
        <f>BA69+BB69+BC69+BD69+BE69+BF69</f>
        <v>1149</v>
      </c>
      <c r="AZ69" s="102"/>
      <c r="BA69" s="102">
        <v>0</v>
      </c>
      <c r="BB69" s="102">
        <v>0</v>
      </c>
      <c r="BC69" s="102">
        <v>1149</v>
      </c>
      <c r="BD69" s="102">
        <v>0</v>
      </c>
      <c r="BE69" s="102">
        <v>0</v>
      </c>
      <c r="BF69" s="102">
        <v>0</v>
      </c>
      <c r="BG69" s="56">
        <f>BI69+BJ69+BK69</f>
        <v>10000</v>
      </c>
      <c r="BH69" s="56"/>
      <c r="BI69" s="56">
        <v>0</v>
      </c>
      <c r="BJ69" s="56">
        <v>0</v>
      </c>
      <c r="BK69" s="56">
        <v>10000</v>
      </c>
      <c r="BL69" s="56">
        <v>0</v>
      </c>
      <c r="BM69" s="56">
        <v>0</v>
      </c>
      <c r="BN69" s="56">
        <v>0</v>
      </c>
      <c r="BO69" s="33">
        <f>BR69+BS69+BT69+BU69</f>
        <v>1200</v>
      </c>
      <c r="BP69" s="33"/>
      <c r="BQ69" s="33">
        <v>0</v>
      </c>
      <c r="BR69" s="33">
        <v>0</v>
      </c>
      <c r="BS69" s="33">
        <v>1200</v>
      </c>
      <c r="BT69" s="33">
        <v>0</v>
      </c>
      <c r="BU69" s="33">
        <v>0</v>
      </c>
      <c r="BV69" s="33">
        <v>0</v>
      </c>
      <c r="BW69" s="33">
        <f>BX69+BY69+BZ69+CA69</f>
        <v>1200</v>
      </c>
      <c r="BX69" s="33">
        <v>0</v>
      </c>
      <c r="BY69" s="33">
        <v>1200</v>
      </c>
      <c r="BZ69" s="33">
        <v>0</v>
      </c>
      <c r="CA69" s="33">
        <v>0</v>
      </c>
      <c r="CB69" s="33">
        <v>0</v>
      </c>
    </row>
    <row r="70" spans="1:81" s="80" customFormat="1" ht="63.75" x14ac:dyDescent="0.2">
      <c r="A70" s="58" t="s">
        <v>64</v>
      </c>
      <c r="B70" s="59" t="s">
        <v>76</v>
      </c>
      <c r="C70" s="59" t="s">
        <v>7</v>
      </c>
      <c r="D70" s="56">
        <f t="shared" si="152"/>
        <v>24245.4</v>
      </c>
      <c r="E70" s="56"/>
      <c r="F70" s="56"/>
      <c r="G70" s="56"/>
      <c r="H70" s="56"/>
      <c r="I70" s="56"/>
      <c r="J70" s="56"/>
      <c r="K70" s="56">
        <v>0</v>
      </c>
      <c r="L70" s="56"/>
      <c r="M70" s="56"/>
      <c r="N70" s="56"/>
      <c r="O70" s="56"/>
      <c r="P70" s="56"/>
      <c r="Q70" s="56"/>
      <c r="R70" s="56">
        <v>0</v>
      </c>
      <c r="S70" s="56"/>
      <c r="T70" s="56"/>
      <c r="U70" s="56"/>
      <c r="V70" s="56"/>
      <c r="W70" s="56"/>
      <c r="X70" s="56"/>
      <c r="Y70" s="56"/>
      <c r="Z70" s="56"/>
      <c r="AA70" s="56">
        <v>0</v>
      </c>
      <c r="AB70" s="56"/>
      <c r="AC70" s="57"/>
      <c r="AD70" s="57"/>
      <c r="AE70" s="56"/>
      <c r="AF70" s="56"/>
      <c r="AG70" s="56"/>
      <c r="AH70" s="56"/>
      <c r="AI70" s="56">
        <f>AK70</f>
        <v>0</v>
      </c>
      <c r="AJ70" s="56">
        <v>0</v>
      </c>
      <c r="AK70" s="56">
        <v>0</v>
      </c>
      <c r="AL70" s="56">
        <v>0</v>
      </c>
      <c r="AM70" s="56">
        <v>0</v>
      </c>
      <c r="AN70" s="56">
        <v>0</v>
      </c>
      <c r="AO70" s="56"/>
      <c r="AP70" s="56"/>
      <c r="AQ70" s="56">
        <v>0</v>
      </c>
      <c r="AR70" s="57">
        <f>AT70+AU70+AV70+AW70+AX70</f>
        <v>24245.4</v>
      </c>
      <c r="AS70" s="57"/>
      <c r="AT70" s="57">
        <v>24210</v>
      </c>
      <c r="AU70" s="57">
        <v>35.4</v>
      </c>
      <c r="AV70" s="57">
        <v>0</v>
      </c>
      <c r="AW70" s="57">
        <v>0</v>
      </c>
      <c r="AX70" s="57">
        <v>0</v>
      </c>
      <c r="AY70" s="102">
        <f>BA70+BB70+BC70+BD70+BE70+BF70</f>
        <v>0</v>
      </c>
      <c r="AZ70" s="102"/>
      <c r="BA70" s="102">
        <v>0</v>
      </c>
      <c r="BB70" s="102">
        <v>0</v>
      </c>
      <c r="BC70" s="102">
        <v>0</v>
      </c>
      <c r="BD70" s="102">
        <v>0</v>
      </c>
      <c r="BE70" s="102">
        <v>0</v>
      </c>
      <c r="BF70" s="102">
        <v>0</v>
      </c>
      <c r="BG70" s="56">
        <f>BI70+BJ70+BK70+BL70+BM70+BN70</f>
        <v>0</v>
      </c>
      <c r="BH70" s="56"/>
      <c r="BI70" s="56">
        <v>0</v>
      </c>
      <c r="BJ70" s="56">
        <v>0</v>
      </c>
      <c r="BK70" s="56">
        <v>0</v>
      </c>
      <c r="BL70" s="56">
        <v>0</v>
      </c>
      <c r="BM70" s="56">
        <v>0</v>
      </c>
      <c r="BN70" s="56">
        <v>0</v>
      </c>
      <c r="BO70" s="33">
        <f>BQ70+BR70+BS70+BT70+BU70+BV70</f>
        <v>0</v>
      </c>
      <c r="BP70" s="33"/>
      <c r="BQ70" s="33">
        <v>0</v>
      </c>
      <c r="BR70" s="33">
        <v>0</v>
      </c>
      <c r="BS70" s="33">
        <v>0</v>
      </c>
      <c r="BT70" s="33">
        <v>0</v>
      </c>
      <c r="BU70" s="33">
        <v>0</v>
      </c>
      <c r="BV70" s="33">
        <v>0</v>
      </c>
      <c r="BW70" s="33">
        <v>0</v>
      </c>
      <c r="BX70" s="33">
        <v>0</v>
      </c>
      <c r="BY70" s="33">
        <v>0</v>
      </c>
      <c r="BZ70" s="33">
        <v>0</v>
      </c>
      <c r="CA70" s="33">
        <v>0</v>
      </c>
      <c r="CB70" s="33">
        <v>0</v>
      </c>
    </row>
    <row r="71" spans="1:81" s="5" customFormat="1" ht="76.5" x14ac:dyDescent="0.2">
      <c r="A71" s="83" t="s">
        <v>31</v>
      </c>
      <c r="B71" s="29" t="s">
        <v>19</v>
      </c>
      <c r="C71" s="29" t="s">
        <v>6</v>
      </c>
      <c r="D71" s="39">
        <f>K71+R71+AA71+AI71+AR71+AY71+BG71+BO71</f>
        <v>0</v>
      </c>
      <c r="E71" s="39">
        <v>0</v>
      </c>
      <c r="F71" s="39">
        <v>0</v>
      </c>
      <c r="G71" s="39">
        <v>0</v>
      </c>
      <c r="H71" s="39"/>
      <c r="I71" s="39"/>
      <c r="J71" s="39"/>
      <c r="K71" s="39">
        <f t="shared" si="89"/>
        <v>0</v>
      </c>
      <c r="L71" s="39">
        <v>0</v>
      </c>
      <c r="M71" s="39">
        <v>0</v>
      </c>
      <c r="N71" s="39">
        <v>0</v>
      </c>
      <c r="O71" s="39"/>
      <c r="P71" s="39"/>
      <c r="Q71" s="39"/>
      <c r="R71" s="39">
        <f t="shared" si="111"/>
        <v>0</v>
      </c>
      <c r="S71" s="39">
        <v>0</v>
      </c>
      <c r="T71" s="39">
        <v>0</v>
      </c>
      <c r="U71" s="39">
        <v>0</v>
      </c>
      <c r="V71" s="39">
        <v>0</v>
      </c>
      <c r="W71" s="39"/>
      <c r="X71" s="39"/>
      <c r="Y71" s="39"/>
      <c r="Z71" s="39"/>
      <c r="AA71" s="39">
        <f t="shared" si="112"/>
        <v>0</v>
      </c>
      <c r="AB71" s="39">
        <v>0</v>
      </c>
      <c r="AC71" s="40">
        <v>0</v>
      </c>
      <c r="AD71" s="40">
        <v>0</v>
      </c>
      <c r="AE71" s="39">
        <v>0</v>
      </c>
      <c r="AF71" s="39">
        <v>0</v>
      </c>
      <c r="AG71" s="39">
        <v>0</v>
      </c>
      <c r="AH71" s="39">
        <v>0</v>
      </c>
      <c r="AI71" s="39">
        <f t="shared" ref="AI71:AI76" si="153">AJ71+AK71+AL71+AM71+AQ71</f>
        <v>0</v>
      </c>
      <c r="AJ71" s="39">
        <v>0</v>
      </c>
      <c r="AK71" s="39">
        <v>0</v>
      </c>
      <c r="AL71" s="39">
        <v>0</v>
      </c>
      <c r="AM71" s="39">
        <v>0</v>
      </c>
      <c r="AN71" s="39">
        <v>0</v>
      </c>
      <c r="AO71" s="39"/>
      <c r="AP71" s="39"/>
      <c r="AQ71" s="39">
        <v>0</v>
      </c>
      <c r="AR71" s="40">
        <f>AS71+AT71+AU71+AV71+BF71</f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39">
        <f t="shared" ref="AY71" si="154">AZ71+BC71+BD71+BF71+BL71</f>
        <v>0</v>
      </c>
      <c r="AZ71" s="39">
        <v>0</v>
      </c>
      <c r="BA71" s="39">
        <v>0</v>
      </c>
      <c r="BB71" s="39">
        <v>0</v>
      </c>
      <c r="BC71" s="39">
        <v>0</v>
      </c>
      <c r="BD71" s="39">
        <v>0</v>
      </c>
      <c r="BE71" s="39">
        <v>0</v>
      </c>
      <c r="BF71" s="39">
        <v>0</v>
      </c>
      <c r="BG71" s="39">
        <f>BH71+BK71+BL71+BN71+BT71</f>
        <v>0</v>
      </c>
      <c r="BH71" s="39">
        <v>0</v>
      </c>
      <c r="BI71" s="39">
        <v>0</v>
      </c>
      <c r="BJ71" s="39">
        <v>0</v>
      </c>
      <c r="BK71" s="39">
        <v>0</v>
      </c>
      <c r="BL71" s="39">
        <v>0</v>
      </c>
      <c r="BM71" s="39">
        <v>0</v>
      </c>
      <c r="BN71" s="39">
        <v>0</v>
      </c>
      <c r="BO71" s="35">
        <f>BP71+BS71+BT71+BV71+CH71</f>
        <v>0</v>
      </c>
      <c r="BP71" s="35">
        <v>0</v>
      </c>
      <c r="BQ71" s="35">
        <v>0</v>
      </c>
      <c r="BR71" s="35">
        <v>0</v>
      </c>
      <c r="BS71" s="35">
        <v>0</v>
      </c>
      <c r="BT71" s="35">
        <v>0</v>
      </c>
      <c r="BU71" s="35">
        <v>0</v>
      </c>
      <c r="BV71" s="35">
        <v>0</v>
      </c>
      <c r="BW71" s="35">
        <v>0</v>
      </c>
      <c r="BX71" s="35">
        <v>0</v>
      </c>
      <c r="BY71" s="35">
        <v>0</v>
      </c>
      <c r="BZ71" s="35">
        <v>0</v>
      </c>
      <c r="CA71" s="35">
        <v>0</v>
      </c>
      <c r="CB71" s="35">
        <v>0</v>
      </c>
    </row>
    <row r="72" spans="1:81" s="84" customFormat="1" ht="38.25" customHeight="1" x14ac:dyDescent="0.2">
      <c r="A72" s="143" t="s">
        <v>32</v>
      </c>
      <c r="B72" s="29"/>
      <c r="C72" s="29" t="s">
        <v>6</v>
      </c>
      <c r="D72" s="39">
        <f>K72+R72+AA72+AI72+AR72+AY72+BG72+BO72+BW72</f>
        <v>3553.9</v>
      </c>
      <c r="E72" s="35" t="e">
        <f>E73+#REF!+#REF!</f>
        <v>#REF!</v>
      </c>
      <c r="F72" s="35" t="e">
        <f>F73+#REF!+#REF!</f>
        <v>#REF!</v>
      </c>
      <c r="G72" s="35" t="e">
        <f>G73+#REF!+#REF!</f>
        <v>#REF!</v>
      </c>
      <c r="H72" s="35"/>
      <c r="I72" s="35"/>
      <c r="J72" s="35"/>
      <c r="K72" s="39">
        <f>K73+K74</f>
        <v>875.5</v>
      </c>
      <c r="L72" s="39">
        <f t="shared" ref="L72:BV72" si="155">L73</f>
        <v>0</v>
      </c>
      <c r="M72" s="39">
        <f t="shared" si="155"/>
        <v>0</v>
      </c>
      <c r="N72" s="39">
        <f>N73+N74</f>
        <v>875.5</v>
      </c>
      <c r="O72" s="39">
        <f t="shared" si="155"/>
        <v>0</v>
      </c>
      <c r="P72" s="39">
        <f t="shared" si="155"/>
        <v>0</v>
      </c>
      <c r="Q72" s="39">
        <f t="shared" si="155"/>
        <v>0</v>
      </c>
      <c r="R72" s="39">
        <f>V72+W72</f>
        <v>378.2</v>
      </c>
      <c r="S72" s="39">
        <f t="shared" si="155"/>
        <v>0</v>
      </c>
      <c r="T72" s="39">
        <f t="shared" si="155"/>
        <v>0</v>
      </c>
      <c r="U72" s="39">
        <f t="shared" si="155"/>
        <v>0</v>
      </c>
      <c r="V72" s="39">
        <f>V73+V75</f>
        <v>348.2</v>
      </c>
      <c r="W72" s="39">
        <f t="shared" si="155"/>
        <v>30</v>
      </c>
      <c r="X72" s="39">
        <f t="shared" si="155"/>
        <v>0</v>
      </c>
      <c r="Y72" s="39">
        <f t="shared" si="155"/>
        <v>0</v>
      </c>
      <c r="Z72" s="39">
        <f t="shared" si="155"/>
        <v>0</v>
      </c>
      <c r="AA72" s="39">
        <f>AD72</f>
        <v>260.7</v>
      </c>
      <c r="AB72" s="39">
        <f t="shared" si="155"/>
        <v>0</v>
      </c>
      <c r="AC72" s="40">
        <f t="shared" si="155"/>
        <v>0</v>
      </c>
      <c r="AD72" s="40">
        <f>AD73+AD75</f>
        <v>260.7</v>
      </c>
      <c r="AE72" s="39">
        <f t="shared" si="155"/>
        <v>0</v>
      </c>
      <c r="AF72" s="39">
        <f t="shared" si="155"/>
        <v>0</v>
      </c>
      <c r="AG72" s="39">
        <f t="shared" si="155"/>
        <v>0</v>
      </c>
      <c r="AH72" s="39">
        <f t="shared" si="155"/>
        <v>0</v>
      </c>
      <c r="AI72" s="39">
        <f>AL72+AM72</f>
        <v>261.60000000000002</v>
      </c>
      <c r="AJ72" s="39">
        <f t="shared" si="155"/>
        <v>0</v>
      </c>
      <c r="AK72" s="39">
        <f t="shared" si="155"/>
        <v>0</v>
      </c>
      <c r="AL72" s="39">
        <f>AL73+AL75</f>
        <v>257</v>
      </c>
      <c r="AM72" s="39">
        <f t="shared" si="155"/>
        <v>4.5999999999999996</v>
      </c>
      <c r="AN72" s="39">
        <f t="shared" si="155"/>
        <v>0</v>
      </c>
      <c r="AO72" s="39">
        <f t="shared" si="155"/>
        <v>0</v>
      </c>
      <c r="AP72" s="39">
        <f t="shared" si="155"/>
        <v>0</v>
      </c>
      <c r="AQ72" s="39">
        <f t="shared" si="155"/>
        <v>0</v>
      </c>
      <c r="AR72" s="40">
        <f t="shared" si="155"/>
        <v>257</v>
      </c>
      <c r="AS72" s="40">
        <f t="shared" si="155"/>
        <v>0</v>
      </c>
      <c r="AT72" s="40">
        <f t="shared" si="155"/>
        <v>0</v>
      </c>
      <c r="AU72" s="40">
        <f t="shared" si="155"/>
        <v>257</v>
      </c>
      <c r="AV72" s="40">
        <f t="shared" si="155"/>
        <v>0</v>
      </c>
      <c r="AW72" s="40">
        <f t="shared" si="155"/>
        <v>0</v>
      </c>
      <c r="AX72" s="40">
        <f t="shared" si="155"/>
        <v>0</v>
      </c>
      <c r="AY72" s="39">
        <f t="shared" si="155"/>
        <v>191.9</v>
      </c>
      <c r="AZ72" s="39">
        <f t="shared" si="155"/>
        <v>0</v>
      </c>
      <c r="BA72" s="39">
        <v>0</v>
      </c>
      <c r="BB72" s="39">
        <f t="shared" si="155"/>
        <v>0</v>
      </c>
      <c r="BC72" s="39">
        <f t="shared" si="155"/>
        <v>191.9</v>
      </c>
      <c r="BD72" s="39">
        <f t="shared" si="155"/>
        <v>0</v>
      </c>
      <c r="BE72" s="39">
        <f t="shared" si="155"/>
        <v>0</v>
      </c>
      <c r="BF72" s="39">
        <f t="shared" si="155"/>
        <v>0</v>
      </c>
      <c r="BG72" s="39">
        <f t="shared" si="155"/>
        <v>383</v>
      </c>
      <c r="BH72" s="39">
        <f t="shared" si="155"/>
        <v>0</v>
      </c>
      <c r="BI72" s="39">
        <v>0</v>
      </c>
      <c r="BJ72" s="39">
        <f t="shared" si="155"/>
        <v>0</v>
      </c>
      <c r="BK72" s="39">
        <f t="shared" si="155"/>
        <v>383</v>
      </c>
      <c r="BL72" s="39">
        <f t="shared" si="155"/>
        <v>0</v>
      </c>
      <c r="BM72" s="39">
        <f t="shared" si="155"/>
        <v>0</v>
      </c>
      <c r="BN72" s="39">
        <f t="shared" si="155"/>
        <v>0</v>
      </c>
      <c r="BO72" s="35">
        <f t="shared" si="155"/>
        <v>483</v>
      </c>
      <c r="BP72" s="35">
        <f t="shared" si="155"/>
        <v>0</v>
      </c>
      <c r="BQ72" s="35">
        <v>0</v>
      </c>
      <c r="BR72" s="35">
        <f t="shared" si="155"/>
        <v>0</v>
      </c>
      <c r="BS72" s="35">
        <f t="shared" si="155"/>
        <v>483</v>
      </c>
      <c r="BT72" s="35">
        <f t="shared" si="155"/>
        <v>0</v>
      </c>
      <c r="BU72" s="35">
        <f t="shared" si="155"/>
        <v>0</v>
      </c>
      <c r="BV72" s="35">
        <f t="shared" si="155"/>
        <v>0</v>
      </c>
      <c r="BW72" s="35">
        <f>BX72+BY72</f>
        <v>463</v>
      </c>
      <c r="BX72" s="35">
        <v>0</v>
      </c>
      <c r="BY72" s="35">
        <v>463</v>
      </c>
      <c r="BZ72" s="35">
        <v>0</v>
      </c>
      <c r="CA72" s="35">
        <v>0</v>
      </c>
      <c r="CB72" s="35">
        <v>0</v>
      </c>
      <c r="CC72" s="9"/>
    </row>
    <row r="73" spans="1:81" s="79" customFormat="1" ht="44.25" customHeight="1" x14ac:dyDescent="0.2">
      <c r="A73" s="144"/>
      <c r="B73" s="29" t="s">
        <v>11</v>
      </c>
      <c r="C73" s="29" t="s">
        <v>11</v>
      </c>
      <c r="D73" s="39">
        <v>2820.9</v>
      </c>
      <c r="E73" s="35" t="e">
        <f>#REF!+E76+E78</f>
        <v>#REF!</v>
      </c>
      <c r="F73" s="35" t="e">
        <f>#REF!+F76+F78</f>
        <v>#REF!</v>
      </c>
      <c r="G73" s="35" t="e">
        <f>#REF!+G76+G78</f>
        <v>#REF!</v>
      </c>
      <c r="H73" s="35"/>
      <c r="I73" s="35"/>
      <c r="J73" s="35"/>
      <c r="K73" s="39">
        <f t="shared" si="89"/>
        <v>270.5</v>
      </c>
      <c r="L73" s="35">
        <f>L76+L77</f>
        <v>0</v>
      </c>
      <c r="M73" s="35">
        <f>M76+M77</f>
        <v>0</v>
      </c>
      <c r="N73" s="35">
        <f>N76+N77</f>
        <v>270.5</v>
      </c>
      <c r="O73" s="35"/>
      <c r="P73" s="35"/>
      <c r="Q73" s="35"/>
      <c r="R73" s="39">
        <f t="shared" si="111"/>
        <v>228.2</v>
      </c>
      <c r="S73" s="35">
        <f t="shared" ref="S73:Z73" si="156">S76+S77</f>
        <v>0</v>
      </c>
      <c r="T73" s="35">
        <f t="shared" si="156"/>
        <v>0</v>
      </c>
      <c r="U73" s="35">
        <f t="shared" si="156"/>
        <v>0</v>
      </c>
      <c r="V73" s="35">
        <f t="shared" si="156"/>
        <v>198.2</v>
      </c>
      <c r="W73" s="35">
        <f t="shared" si="156"/>
        <v>30</v>
      </c>
      <c r="X73" s="35">
        <f t="shared" si="156"/>
        <v>0</v>
      </c>
      <c r="Y73" s="35">
        <f t="shared" si="156"/>
        <v>0</v>
      </c>
      <c r="Z73" s="35">
        <f t="shared" si="156"/>
        <v>0</v>
      </c>
      <c r="AA73" s="39">
        <f t="shared" si="112"/>
        <v>260.7</v>
      </c>
      <c r="AB73" s="35">
        <f t="shared" ref="AB73:AH73" si="157">AB76+AB77</f>
        <v>0</v>
      </c>
      <c r="AC73" s="85">
        <f t="shared" si="157"/>
        <v>0</v>
      </c>
      <c r="AD73" s="85">
        <f t="shared" si="157"/>
        <v>260.7</v>
      </c>
      <c r="AE73" s="35">
        <f t="shared" si="157"/>
        <v>0</v>
      </c>
      <c r="AF73" s="35">
        <f t="shared" si="157"/>
        <v>0</v>
      </c>
      <c r="AG73" s="35">
        <f t="shared" si="157"/>
        <v>0</v>
      </c>
      <c r="AH73" s="35">
        <f t="shared" si="157"/>
        <v>0</v>
      </c>
      <c r="AI73" s="39">
        <f t="shared" si="153"/>
        <v>261.60000000000002</v>
      </c>
      <c r="AJ73" s="35">
        <f t="shared" ref="AJ73:AQ73" si="158">AJ76+AJ77</f>
        <v>0</v>
      </c>
      <c r="AK73" s="35">
        <f t="shared" si="158"/>
        <v>0</v>
      </c>
      <c r="AL73" s="35">
        <f t="shared" si="158"/>
        <v>257</v>
      </c>
      <c r="AM73" s="35">
        <f t="shared" si="158"/>
        <v>4.5999999999999996</v>
      </c>
      <c r="AN73" s="35">
        <f t="shared" si="158"/>
        <v>0</v>
      </c>
      <c r="AO73" s="35">
        <f t="shared" si="158"/>
        <v>0</v>
      </c>
      <c r="AP73" s="35">
        <f t="shared" si="158"/>
        <v>0</v>
      </c>
      <c r="AQ73" s="35">
        <f t="shared" si="158"/>
        <v>0</v>
      </c>
      <c r="AR73" s="40">
        <f>AS73+AT73+AU73+AV73+AW73+AX73</f>
        <v>257</v>
      </c>
      <c r="AS73" s="85">
        <f t="shared" ref="AS73:AX73" si="159">AS76+AS77</f>
        <v>0</v>
      </c>
      <c r="AT73" s="85">
        <f t="shared" si="159"/>
        <v>0</v>
      </c>
      <c r="AU73" s="85">
        <f t="shared" si="159"/>
        <v>257</v>
      </c>
      <c r="AV73" s="85">
        <f t="shared" si="159"/>
        <v>0</v>
      </c>
      <c r="AW73" s="85">
        <f t="shared" si="159"/>
        <v>0</v>
      </c>
      <c r="AX73" s="85">
        <f t="shared" si="159"/>
        <v>0</v>
      </c>
      <c r="AY73" s="39">
        <f>AZ73+BC73+BD73+BF73</f>
        <v>191.9</v>
      </c>
      <c r="AZ73" s="35">
        <f>AZ76+AZ77</f>
        <v>0</v>
      </c>
      <c r="BA73" s="35">
        <v>0</v>
      </c>
      <c r="BB73" s="35">
        <f>BB76+BB77</f>
        <v>0</v>
      </c>
      <c r="BC73" s="35">
        <f>BC76+BC77</f>
        <v>191.9</v>
      </c>
      <c r="BD73" s="35">
        <f>BD76+BD77</f>
        <v>0</v>
      </c>
      <c r="BE73" s="35">
        <f>BE76+BE77</f>
        <v>0</v>
      </c>
      <c r="BF73" s="35">
        <f>BF76+BF77</f>
        <v>0</v>
      </c>
      <c r="BG73" s="39">
        <f>BH73+BK73+BL73+BN73+BT73</f>
        <v>383</v>
      </c>
      <c r="BH73" s="35">
        <f>BH76+BH77</f>
        <v>0</v>
      </c>
      <c r="BI73" s="35">
        <v>0</v>
      </c>
      <c r="BJ73" s="35">
        <f>BJ76+BJ77</f>
        <v>0</v>
      </c>
      <c r="BK73" s="35">
        <v>383</v>
      </c>
      <c r="BL73" s="35">
        <f>BL76+BL77</f>
        <v>0</v>
      </c>
      <c r="BM73" s="35">
        <f>BM76+BM77</f>
        <v>0</v>
      </c>
      <c r="BN73" s="35">
        <f>BN76+BN77</f>
        <v>0</v>
      </c>
      <c r="BO73" s="35">
        <f>BP73+BS73+BT73+BV73+CH73</f>
        <v>483</v>
      </c>
      <c r="BP73" s="35">
        <f>BP76+BP77</f>
        <v>0</v>
      </c>
      <c r="BQ73" s="35">
        <v>0</v>
      </c>
      <c r="BR73" s="35">
        <f>BR76+BR77</f>
        <v>0</v>
      </c>
      <c r="BS73" s="35">
        <v>483</v>
      </c>
      <c r="BT73" s="35">
        <f>BT76+BT77</f>
        <v>0</v>
      </c>
      <c r="BU73" s="35">
        <f>BU76+BU77</f>
        <v>0</v>
      </c>
      <c r="BV73" s="35">
        <f>BV76+BV77</f>
        <v>0</v>
      </c>
      <c r="BW73" s="35">
        <f>BY73+BX73</f>
        <v>463</v>
      </c>
      <c r="BX73" s="35">
        <v>0</v>
      </c>
      <c r="BY73" s="35">
        <v>463</v>
      </c>
      <c r="BZ73" s="35">
        <v>0</v>
      </c>
      <c r="CA73" s="35">
        <v>0</v>
      </c>
      <c r="CB73" s="35">
        <v>0</v>
      </c>
    </row>
    <row r="74" spans="1:81" s="79" customFormat="1" ht="38.25" x14ac:dyDescent="0.2">
      <c r="A74" s="144"/>
      <c r="B74" s="29" t="s">
        <v>48</v>
      </c>
      <c r="C74" s="29" t="s">
        <v>48</v>
      </c>
      <c r="D74" s="39">
        <f t="shared" ref="D74:D75" si="160">K74+R74+AA74+AI74+AR74+AY74+BG74+BO74</f>
        <v>605</v>
      </c>
      <c r="E74" s="35"/>
      <c r="F74" s="35"/>
      <c r="G74" s="35"/>
      <c r="H74" s="35"/>
      <c r="I74" s="35"/>
      <c r="J74" s="35"/>
      <c r="K74" s="39">
        <f>N74</f>
        <v>605</v>
      </c>
      <c r="L74" s="35"/>
      <c r="M74" s="35"/>
      <c r="N74" s="35">
        <f>N79</f>
        <v>605</v>
      </c>
      <c r="O74" s="35"/>
      <c r="P74" s="35"/>
      <c r="Q74" s="35"/>
      <c r="R74" s="39">
        <v>0</v>
      </c>
      <c r="S74" s="35"/>
      <c r="T74" s="35"/>
      <c r="U74" s="35"/>
      <c r="V74" s="35"/>
      <c r="W74" s="35"/>
      <c r="X74" s="35"/>
      <c r="Y74" s="35"/>
      <c r="Z74" s="35"/>
      <c r="AA74" s="39">
        <v>0</v>
      </c>
      <c r="AB74" s="35"/>
      <c r="AC74" s="85"/>
      <c r="AD74" s="85"/>
      <c r="AE74" s="35"/>
      <c r="AF74" s="35"/>
      <c r="AG74" s="35"/>
      <c r="AH74" s="35"/>
      <c r="AI74" s="39">
        <v>0</v>
      </c>
      <c r="AJ74" s="35"/>
      <c r="AK74" s="35"/>
      <c r="AL74" s="35"/>
      <c r="AM74" s="35"/>
      <c r="AN74" s="35"/>
      <c r="AO74" s="35"/>
      <c r="AP74" s="35"/>
      <c r="AQ74" s="35"/>
      <c r="AR74" s="40">
        <v>0</v>
      </c>
      <c r="AS74" s="85"/>
      <c r="AT74" s="85"/>
      <c r="AU74" s="85"/>
      <c r="AV74" s="85"/>
      <c r="AW74" s="85"/>
      <c r="AX74" s="85"/>
      <c r="AY74" s="39">
        <v>0</v>
      </c>
      <c r="AZ74" s="35"/>
      <c r="BA74" s="35"/>
      <c r="BB74" s="35"/>
      <c r="BC74" s="35"/>
      <c r="BD74" s="35"/>
      <c r="BE74" s="35"/>
      <c r="BF74" s="35"/>
      <c r="BG74" s="39">
        <v>0</v>
      </c>
      <c r="BH74" s="35"/>
      <c r="BI74" s="35">
        <v>0</v>
      </c>
      <c r="BJ74" s="35">
        <v>0</v>
      </c>
      <c r="BK74" s="35">
        <v>0</v>
      </c>
      <c r="BL74" s="35">
        <v>0</v>
      </c>
      <c r="BM74" s="35">
        <v>0</v>
      </c>
      <c r="BN74" s="35">
        <v>0</v>
      </c>
      <c r="BO74" s="35">
        <v>0</v>
      </c>
      <c r="BP74" s="35"/>
      <c r="BQ74" s="35"/>
      <c r="BR74" s="35">
        <v>0</v>
      </c>
      <c r="BS74" s="35">
        <v>0</v>
      </c>
      <c r="BT74" s="35">
        <v>0</v>
      </c>
      <c r="BU74" s="35">
        <v>0</v>
      </c>
      <c r="BV74" s="35">
        <v>0</v>
      </c>
      <c r="BW74" s="35">
        <v>0</v>
      </c>
      <c r="BX74" s="35">
        <v>0</v>
      </c>
      <c r="BY74" s="35">
        <v>0</v>
      </c>
      <c r="BZ74" s="35">
        <v>0</v>
      </c>
      <c r="CA74" s="35">
        <v>0</v>
      </c>
      <c r="CB74" s="35">
        <v>0</v>
      </c>
    </row>
    <row r="75" spans="1:81" s="79" customFormat="1" ht="72" customHeight="1" x14ac:dyDescent="0.2">
      <c r="A75" s="148"/>
      <c r="B75" s="29" t="s">
        <v>10</v>
      </c>
      <c r="C75" s="29" t="s">
        <v>10</v>
      </c>
      <c r="D75" s="39">
        <f t="shared" si="160"/>
        <v>150</v>
      </c>
      <c r="E75" s="35"/>
      <c r="F75" s="35"/>
      <c r="G75" s="35"/>
      <c r="H75" s="35"/>
      <c r="I75" s="35"/>
      <c r="J75" s="35"/>
      <c r="K75" s="39">
        <f>L75+M75+N75+O75+P75+Q75</f>
        <v>0</v>
      </c>
      <c r="L75" s="35">
        <v>0</v>
      </c>
      <c r="M75" s="35">
        <v>0</v>
      </c>
      <c r="N75" s="35">
        <v>0</v>
      </c>
      <c r="O75" s="35">
        <v>0</v>
      </c>
      <c r="P75" s="35">
        <v>0</v>
      </c>
      <c r="Q75" s="35">
        <v>0</v>
      </c>
      <c r="R75" s="39">
        <f>V75</f>
        <v>150</v>
      </c>
      <c r="S75" s="35">
        <v>0</v>
      </c>
      <c r="T75" s="35">
        <v>0</v>
      </c>
      <c r="U75" s="35">
        <v>0</v>
      </c>
      <c r="V75" s="35">
        <f>V80</f>
        <v>150</v>
      </c>
      <c r="W75" s="35">
        <v>0</v>
      </c>
      <c r="X75" s="35">
        <v>0</v>
      </c>
      <c r="Y75" s="35">
        <v>0</v>
      </c>
      <c r="Z75" s="35">
        <v>0</v>
      </c>
      <c r="AA75" s="39">
        <f>AD75</f>
        <v>0</v>
      </c>
      <c r="AB75" s="35">
        <v>0</v>
      </c>
      <c r="AC75" s="85">
        <v>0</v>
      </c>
      <c r="AD75" s="85">
        <f>AD80</f>
        <v>0</v>
      </c>
      <c r="AE75" s="35">
        <v>0</v>
      </c>
      <c r="AF75" s="35">
        <v>0</v>
      </c>
      <c r="AG75" s="35">
        <v>0</v>
      </c>
      <c r="AH75" s="35">
        <v>0</v>
      </c>
      <c r="AI75" s="39">
        <f>AL75</f>
        <v>0</v>
      </c>
      <c r="AJ75" s="35">
        <v>0</v>
      </c>
      <c r="AK75" s="35">
        <v>0</v>
      </c>
      <c r="AL75" s="35">
        <f>AL80</f>
        <v>0</v>
      </c>
      <c r="AM75" s="35">
        <v>0</v>
      </c>
      <c r="AN75" s="35">
        <v>0</v>
      </c>
      <c r="AO75" s="35">
        <v>0</v>
      </c>
      <c r="AP75" s="35">
        <v>0</v>
      </c>
      <c r="AQ75" s="35">
        <v>0</v>
      </c>
      <c r="AR75" s="40">
        <v>0</v>
      </c>
      <c r="AS75" s="85">
        <v>0</v>
      </c>
      <c r="AT75" s="85">
        <v>0</v>
      </c>
      <c r="AU75" s="85">
        <v>0</v>
      </c>
      <c r="AV75" s="85">
        <v>0</v>
      </c>
      <c r="AW75" s="85">
        <v>0</v>
      </c>
      <c r="AX75" s="85">
        <v>0</v>
      </c>
      <c r="AY75" s="39">
        <f>AZ75+BB75+BC75+BD75+BE75</f>
        <v>0</v>
      </c>
      <c r="AZ75" s="35">
        <v>0</v>
      </c>
      <c r="BA75" s="35">
        <v>0</v>
      </c>
      <c r="BB75" s="35">
        <v>0</v>
      </c>
      <c r="BC75" s="35">
        <v>0</v>
      </c>
      <c r="BD75" s="35">
        <v>0</v>
      </c>
      <c r="BE75" s="35">
        <v>0</v>
      </c>
      <c r="BF75" s="35">
        <v>0</v>
      </c>
      <c r="BG75" s="39">
        <f>BH75+BJ75+BK75+BL75+BM75</f>
        <v>0</v>
      </c>
      <c r="BH75" s="35">
        <v>0</v>
      </c>
      <c r="BI75" s="35">
        <v>0</v>
      </c>
      <c r="BJ75" s="35">
        <v>0</v>
      </c>
      <c r="BK75" s="35">
        <v>0</v>
      </c>
      <c r="BL75" s="35">
        <v>0</v>
      </c>
      <c r="BM75" s="35">
        <v>0</v>
      </c>
      <c r="BN75" s="35">
        <v>0</v>
      </c>
      <c r="BO75" s="35">
        <f>BP75+BR75+BS75+BT75+BU75</f>
        <v>0</v>
      </c>
      <c r="BP75" s="35">
        <v>0</v>
      </c>
      <c r="BQ75" s="35">
        <v>0</v>
      </c>
      <c r="BR75" s="35">
        <v>0</v>
      </c>
      <c r="BS75" s="35">
        <v>0</v>
      </c>
      <c r="BT75" s="35">
        <v>0</v>
      </c>
      <c r="BU75" s="35">
        <v>0</v>
      </c>
      <c r="BV75" s="35">
        <v>0</v>
      </c>
      <c r="BW75" s="116">
        <v>0</v>
      </c>
      <c r="BX75" s="116">
        <v>0</v>
      </c>
      <c r="BY75" s="116">
        <v>0</v>
      </c>
      <c r="BZ75" s="116">
        <v>0</v>
      </c>
      <c r="CA75" s="116">
        <v>0</v>
      </c>
      <c r="CB75" s="116">
        <v>0</v>
      </c>
    </row>
    <row r="76" spans="1:81" ht="73.5" customHeight="1" x14ac:dyDescent="0.2">
      <c r="A76" s="58" t="s">
        <v>46</v>
      </c>
      <c r="B76" s="59" t="s">
        <v>18</v>
      </c>
      <c r="C76" s="59" t="s">
        <v>7</v>
      </c>
      <c r="D76" s="56">
        <v>484.6</v>
      </c>
      <c r="E76" s="33">
        <v>0</v>
      </c>
      <c r="F76" s="33">
        <v>0</v>
      </c>
      <c r="G76" s="33">
        <v>201.4</v>
      </c>
      <c r="H76" s="33"/>
      <c r="I76" s="33"/>
      <c r="J76" s="33"/>
      <c r="K76" s="33">
        <f t="shared" si="89"/>
        <v>50</v>
      </c>
      <c r="L76" s="33">
        <v>0</v>
      </c>
      <c r="M76" s="33">
        <v>0</v>
      </c>
      <c r="N76" s="33">
        <v>50</v>
      </c>
      <c r="O76" s="33">
        <v>0</v>
      </c>
      <c r="P76" s="33">
        <v>0</v>
      </c>
      <c r="Q76" s="33">
        <v>0</v>
      </c>
      <c r="R76" s="56">
        <f t="shared" si="111"/>
        <v>80</v>
      </c>
      <c r="S76" s="33">
        <v>0</v>
      </c>
      <c r="T76" s="33">
        <v>0</v>
      </c>
      <c r="U76" s="33">
        <v>0</v>
      </c>
      <c r="V76" s="33">
        <v>50</v>
      </c>
      <c r="W76" s="33">
        <v>30</v>
      </c>
      <c r="X76" s="33">
        <v>0</v>
      </c>
      <c r="Y76" s="33">
        <v>0</v>
      </c>
      <c r="Z76" s="33">
        <v>0</v>
      </c>
      <c r="AA76" s="56">
        <f t="shared" si="112"/>
        <v>50</v>
      </c>
      <c r="AB76" s="33">
        <v>0</v>
      </c>
      <c r="AC76" s="78">
        <v>0</v>
      </c>
      <c r="AD76" s="78">
        <v>50</v>
      </c>
      <c r="AE76" s="33">
        <v>0</v>
      </c>
      <c r="AF76" s="33">
        <v>0</v>
      </c>
      <c r="AG76" s="33">
        <v>0</v>
      </c>
      <c r="AH76" s="33">
        <v>0</v>
      </c>
      <c r="AI76" s="56">
        <f t="shared" si="153"/>
        <v>54.6</v>
      </c>
      <c r="AJ76" s="33">
        <v>0</v>
      </c>
      <c r="AK76" s="33">
        <v>0</v>
      </c>
      <c r="AL76" s="33">
        <v>50</v>
      </c>
      <c r="AM76" s="33">
        <v>4.5999999999999996</v>
      </c>
      <c r="AN76" s="33">
        <v>0</v>
      </c>
      <c r="AO76" s="33">
        <v>0</v>
      </c>
      <c r="AP76" s="33">
        <v>0</v>
      </c>
      <c r="AQ76" s="33">
        <v>0</v>
      </c>
      <c r="AR76" s="57">
        <f>AS76+AT76+AU76+AV76+BF76</f>
        <v>50</v>
      </c>
      <c r="AS76" s="78">
        <v>0</v>
      </c>
      <c r="AT76" s="78">
        <v>0</v>
      </c>
      <c r="AU76" s="78">
        <v>50</v>
      </c>
      <c r="AV76" s="78">
        <v>0</v>
      </c>
      <c r="AW76" s="78">
        <v>0</v>
      </c>
      <c r="AX76" s="78">
        <v>0</v>
      </c>
      <c r="AY76" s="102">
        <f>BA76+BB76+BC76+BD76+BE76+BF76</f>
        <v>0</v>
      </c>
      <c r="AZ76" s="33">
        <v>0</v>
      </c>
      <c r="BA76" s="33">
        <v>0</v>
      </c>
      <c r="BB76" s="33">
        <v>0</v>
      </c>
      <c r="BC76" s="33">
        <v>0</v>
      </c>
      <c r="BD76" s="33">
        <v>0</v>
      </c>
      <c r="BE76" s="33">
        <v>0</v>
      </c>
      <c r="BF76" s="33">
        <v>0</v>
      </c>
      <c r="BG76" s="56">
        <f>BH76+BK76+BL76+BN76+BT76</f>
        <v>50</v>
      </c>
      <c r="BH76" s="33">
        <v>0</v>
      </c>
      <c r="BI76" s="33">
        <v>0</v>
      </c>
      <c r="BJ76" s="33">
        <v>0</v>
      </c>
      <c r="BK76" s="33">
        <v>50</v>
      </c>
      <c r="BL76" s="33">
        <v>0</v>
      </c>
      <c r="BM76" s="33">
        <v>0</v>
      </c>
      <c r="BN76" s="33">
        <v>0</v>
      </c>
      <c r="BO76" s="33">
        <f>BP76+BS76+BT76+BV76+CH76</f>
        <v>50</v>
      </c>
      <c r="BP76" s="33">
        <v>0</v>
      </c>
      <c r="BQ76" s="33">
        <v>0</v>
      </c>
      <c r="BR76" s="33">
        <v>0</v>
      </c>
      <c r="BS76" s="33">
        <v>50</v>
      </c>
      <c r="BT76" s="33">
        <v>0</v>
      </c>
      <c r="BU76" s="33">
        <v>0</v>
      </c>
      <c r="BV76" s="33">
        <v>0</v>
      </c>
      <c r="BW76" s="33">
        <f>BX76+BY76</f>
        <v>50</v>
      </c>
      <c r="BX76" s="33">
        <v>0</v>
      </c>
      <c r="BY76" s="33">
        <v>50</v>
      </c>
      <c r="BZ76" s="33">
        <v>0</v>
      </c>
      <c r="CA76" s="33">
        <v>0</v>
      </c>
      <c r="CB76" s="33">
        <v>0</v>
      </c>
    </row>
    <row r="77" spans="1:81" ht="12.75" customHeight="1" x14ac:dyDescent="0.2">
      <c r="A77" s="127" t="s">
        <v>70</v>
      </c>
      <c r="B77" s="146" t="s">
        <v>18</v>
      </c>
      <c r="C77" s="146" t="s">
        <v>11</v>
      </c>
      <c r="D77" s="136">
        <v>2494.4</v>
      </c>
      <c r="E77" s="56">
        <v>0</v>
      </c>
      <c r="F77" s="56">
        <v>0</v>
      </c>
      <c r="G77" s="56">
        <v>1060</v>
      </c>
      <c r="H77" s="33"/>
      <c r="I77" s="33"/>
      <c r="J77" s="33"/>
      <c r="K77" s="136">
        <f t="shared" si="89"/>
        <v>220.5</v>
      </c>
      <c r="L77" s="136">
        <v>0</v>
      </c>
      <c r="M77" s="136">
        <v>0</v>
      </c>
      <c r="N77" s="136">
        <v>220.5</v>
      </c>
      <c r="O77" s="136">
        <v>0</v>
      </c>
      <c r="P77" s="136">
        <v>0</v>
      </c>
      <c r="Q77" s="136">
        <v>0</v>
      </c>
      <c r="R77" s="136">
        <f t="shared" si="111"/>
        <v>148.19999999999999</v>
      </c>
      <c r="S77" s="136">
        <v>0</v>
      </c>
      <c r="T77" s="136">
        <v>0</v>
      </c>
      <c r="U77" s="136">
        <v>0</v>
      </c>
      <c r="V77" s="136">
        <v>148.19999999999999</v>
      </c>
      <c r="W77" s="136">
        <v>0</v>
      </c>
      <c r="X77" s="136">
        <v>0</v>
      </c>
      <c r="Y77" s="136">
        <v>0</v>
      </c>
      <c r="Z77" s="136">
        <v>0</v>
      </c>
      <c r="AA77" s="136">
        <f t="shared" si="112"/>
        <v>210.7</v>
      </c>
      <c r="AB77" s="136">
        <v>0</v>
      </c>
      <c r="AC77" s="134">
        <v>0</v>
      </c>
      <c r="AD77" s="134">
        <v>210.7</v>
      </c>
      <c r="AE77" s="136">
        <v>0</v>
      </c>
      <c r="AF77" s="136">
        <v>0</v>
      </c>
      <c r="AG77" s="136">
        <v>0</v>
      </c>
      <c r="AH77" s="136">
        <v>0</v>
      </c>
      <c r="AI77" s="136">
        <v>207</v>
      </c>
      <c r="AJ77" s="136">
        <v>0</v>
      </c>
      <c r="AK77" s="136">
        <v>0</v>
      </c>
      <c r="AL77" s="136">
        <v>207</v>
      </c>
      <c r="AM77" s="136">
        <v>0</v>
      </c>
      <c r="AN77" s="136">
        <v>0</v>
      </c>
      <c r="AO77" s="136">
        <v>0</v>
      </c>
      <c r="AP77" s="136">
        <v>0</v>
      </c>
      <c r="AQ77" s="136">
        <v>0</v>
      </c>
      <c r="AR77" s="134">
        <f>AS77+AT77+AU77+AV77+BF77</f>
        <v>207</v>
      </c>
      <c r="AS77" s="134">
        <v>0</v>
      </c>
      <c r="AT77" s="134">
        <v>0</v>
      </c>
      <c r="AU77" s="134">
        <v>207</v>
      </c>
      <c r="AV77" s="134">
        <v>0</v>
      </c>
      <c r="AW77" s="134">
        <v>0</v>
      </c>
      <c r="AX77" s="134">
        <v>0</v>
      </c>
      <c r="AY77" s="136">
        <f>AZ77+BC77+BD77+BF77+BL77</f>
        <v>191.9</v>
      </c>
      <c r="AZ77" s="136">
        <v>0</v>
      </c>
      <c r="BA77" s="136">
        <v>0</v>
      </c>
      <c r="BB77" s="136">
        <v>0</v>
      </c>
      <c r="BC77" s="136">
        <v>191.9</v>
      </c>
      <c r="BD77" s="136">
        <v>0</v>
      </c>
      <c r="BE77" s="136">
        <v>0</v>
      </c>
      <c r="BF77" s="136">
        <v>0</v>
      </c>
      <c r="BG77" s="136">
        <f>BH77+BK77+BL77+BN77+BT77</f>
        <v>333</v>
      </c>
      <c r="BH77" s="136">
        <v>0</v>
      </c>
      <c r="BI77" s="136">
        <v>0</v>
      </c>
      <c r="BJ77" s="136">
        <v>0</v>
      </c>
      <c r="BK77" s="136">
        <v>333</v>
      </c>
      <c r="BL77" s="136">
        <v>0</v>
      </c>
      <c r="BM77" s="136">
        <v>0</v>
      </c>
      <c r="BN77" s="136">
        <v>0</v>
      </c>
      <c r="BO77" s="122">
        <f>BP77+BS77+BT77+BV77+CH77</f>
        <v>433</v>
      </c>
      <c r="BP77" s="122">
        <v>0</v>
      </c>
      <c r="BQ77" s="122">
        <v>0</v>
      </c>
      <c r="BR77" s="122">
        <v>0</v>
      </c>
      <c r="BS77" s="122">
        <v>433</v>
      </c>
      <c r="BT77" s="122">
        <v>0</v>
      </c>
      <c r="BU77" s="122">
        <v>0</v>
      </c>
      <c r="BV77" s="122">
        <v>0</v>
      </c>
      <c r="BW77" s="122">
        <f>BX77+BY77+BZ77</f>
        <v>413</v>
      </c>
      <c r="BX77" s="122">
        <v>0</v>
      </c>
      <c r="BY77" s="122">
        <v>413</v>
      </c>
      <c r="BZ77" s="122">
        <v>0</v>
      </c>
      <c r="CA77" s="122">
        <v>0</v>
      </c>
      <c r="CB77" s="122">
        <v>0</v>
      </c>
    </row>
    <row r="78" spans="1:81" s="4" customFormat="1" ht="54.75" customHeight="1" x14ac:dyDescent="0.2">
      <c r="A78" s="127"/>
      <c r="B78" s="147"/>
      <c r="C78" s="147"/>
      <c r="D78" s="137">
        <f t="shared" ref="D78" si="161">K78+R78+AA78+AI78+AR78+AY78</f>
        <v>0</v>
      </c>
      <c r="E78" s="33"/>
      <c r="F78" s="33"/>
      <c r="G78" s="33"/>
      <c r="H78" s="33"/>
      <c r="I78" s="33"/>
      <c r="J78" s="33"/>
      <c r="K78" s="137"/>
      <c r="L78" s="137"/>
      <c r="M78" s="137"/>
      <c r="N78" s="137"/>
      <c r="O78" s="137"/>
      <c r="P78" s="137"/>
      <c r="Q78" s="137"/>
      <c r="R78" s="137"/>
      <c r="S78" s="137"/>
      <c r="T78" s="137"/>
      <c r="U78" s="137"/>
      <c r="V78" s="137"/>
      <c r="W78" s="137"/>
      <c r="X78" s="137"/>
      <c r="Y78" s="137"/>
      <c r="Z78" s="137"/>
      <c r="AA78" s="137"/>
      <c r="AB78" s="137"/>
      <c r="AC78" s="135"/>
      <c r="AD78" s="135"/>
      <c r="AE78" s="137"/>
      <c r="AF78" s="137"/>
      <c r="AG78" s="137"/>
      <c r="AH78" s="137"/>
      <c r="AI78" s="137"/>
      <c r="AJ78" s="137"/>
      <c r="AK78" s="137"/>
      <c r="AL78" s="137"/>
      <c r="AM78" s="137"/>
      <c r="AN78" s="137"/>
      <c r="AO78" s="137"/>
      <c r="AP78" s="137"/>
      <c r="AQ78" s="137"/>
      <c r="AR78" s="135"/>
      <c r="AS78" s="135"/>
      <c r="AT78" s="135"/>
      <c r="AU78" s="135"/>
      <c r="AV78" s="135"/>
      <c r="AW78" s="135"/>
      <c r="AX78" s="135"/>
      <c r="AY78" s="137"/>
      <c r="AZ78" s="137"/>
      <c r="BA78" s="137"/>
      <c r="BB78" s="137"/>
      <c r="BC78" s="137"/>
      <c r="BD78" s="137"/>
      <c r="BE78" s="137"/>
      <c r="BF78" s="137"/>
      <c r="BG78" s="137"/>
      <c r="BH78" s="137"/>
      <c r="BI78" s="137"/>
      <c r="BJ78" s="137"/>
      <c r="BK78" s="137"/>
      <c r="BL78" s="137"/>
      <c r="BM78" s="137"/>
      <c r="BN78" s="137"/>
      <c r="BO78" s="123"/>
      <c r="BP78" s="123"/>
      <c r="BQ78" s="123"/>
      <c r="BR78" s="123"/>
      <c r="BS78" s="123"/>
      <c r="BT78" s="123"/>
      <c r="BU78" s="123"/>
      <c r="BV78" s="123"/>
      <c r="BW78" s="123"/>
      <c r="BX78" s="123"/>
      <c r="BY78" s="123"/>
      <c r="BZ78" s="123"/>
      <c r="CA78" s="123"/>
      <c r="CB78" s="123"/>
    </row>
    <row r="79" spans="1:81" s="4" customFormat="1" ht="38.25" x14ac:dyDescent="0.2">
      <c r="A79" s="128"/>
      <c r="B79" s="59" t="s">
        <v>48</v>
      </c>
      <c r="C79" s="59" t="s">
        <v>48</v>
      </c>
      <c r="D79" s="56">
        <f>K79+R79+AA79+AI79+AR79+AY79+BG79+BO79</f>
        <v>605</v>
      </c>
      <c r="E79" s="33"/>
      <c r="F79" s="33"/>
      <c r="G79" s="33"/>
      <c r="H79" s="33"/>
      <c r="I79" s="33"/>
      <c r="J79" s="33"/>
      <c r="K79" s="56">
        <f t="shared" si="89"/>
        <v>605</v>
      </c>
      <c r="L79" s="56">
        <v>0</v>
      </c>
      <c r="M79" s="56">
        <v>0</v>
      </c>
      <c r="N79" s="56">
        <v>605</v>
      </c>
      <c r="O79" s="56">
        <v>0</v>
      </c>
      <c r="P79" s="56">
        <v>0</v>
      </c>
      <c r="Q79" s="56">
        <v>0</v>
      </c>
      <c r="R79" s="56">
        <v>0</v>
      </c>
      <c r="S79" s="56">
        <v>0</v>
      </c>
      <c r="T79" s="56">
        <v>0</v>
      </c>
      <c r="U79" s="56">
        <v>0</v>
      </c>
      <c r="V79" s="56">
        <v>0</v>
      </c>
      <c r="W79" s="56">
        <v>0</v>
      </c>
      <c r="X79" s="56">
        <v>0</v>
      </c>
      <c r="Y79" s="56">
        <v>0</v>
      </c>
      <c r="Z79" s="56">
        <v>0</v>
      </c>
      <c r="AA79" s="56">
        <v>0</v>
      </c>
      <c r="AB79" s="56">
        <v>0</v>
      </c>
      <c r="AC79" s="57">
        <v>0</v>
      </c>
      <c r="AD79" s="57">
        <v>0</v>
      </c>
      <c r="AE79" s="56">
        <v>0</v>
      </c>
      <c r="AF79" s="56">
        <v>0</v>
      </c>
      <c r="AG79" s="56">
        <v>0</v>
      </c>
      <c r="AH79" s="56">
        <v>0</v>
      </c>
      <c r="AI79" s="56">
        <v>0</v>
      </c>
      <c r="AJ79" s="56">
        <v>0</v>
      </c>
      <c r="AK79" s="56">
        <v>0</v>
      </c>
      <c r="AL79" s="56">
        <v>0</v>
      </c>
      <c r="AM79" s="56">
        <v>0</v>
      </c>
      <c r="AN79" s="56">
        <v>0</v>
      </c>
      <c r="AO79" s="56">
        <v>0</v>
      </c>
      <c r="AP79" s="56">
        <v>0</v>
      </c>
      <c r="AQ79" s="56">
        <v>0</v>
      </c>
      <c r="AR79" s="57">
        <v>0</v>
      </c>
      <c r="AS79" s="57">
        <v>0</v>
      </c>
      <c r="AT79" s="57">
        <v>0</v>
      </c>
      <c r="AU79" s="57">
        <v>0</v>
      </c>
      <c r="AV79" s="57">
        <v>0</v>
      </c>
      <c r="AW79" s="57">
        <v>0</v>
      </c>
      <c r="AX79" s="57">
        <v>0</v>
      </c>
      <c r="AY79" s="102">
        <v>0</v>
      </c>
      <c r="AZ79" s="102">
        <v>0</v>
      </c>
      <c r="BA79" s="102">
        <v>0</v>
      </c>
      <c r="BB79" s="102">
        <v>0</v>
      </c>
      <c r="BC79" s="102">
        <v>0</v>
      </c>
      <c r="BD79" s="102">
        <v>0</v>
      </c>
      <c r="BE79" s="102">
        <v>0</v>
      </c>
      <c r="BF79" s="102">
        <v>0</v>
      </c>
      <c r="BG79" s="56">
        <v>0</v>
      </c>
      <c r="BH79" s="56">
        <v>0</v>
      </c>
      <c r="BI79" s="56">
        <v>0</v>
      </c>
      <c r="BJ79" s="56">
        <v>0</v>
      </c>
      <c r="BK79" s="56">
        <v>0</v>
      </c>
      <c r="BL79" s="56">
        <v>0</v>
      </c>
      <c r="BM79" s="56">
        <v>0</v>
      </c>
      <c r="BN79" s="56">
        <v>0</v>
      </c>
      <c r="BO79" s="33">
        <v>0</v>
      </c>
      <c r="BP79" s="33">
        <v>0</v>
      </c>
      <c r="BQ79" s="33">
        <v>0</v>
      </c>
      <c r="BR79" s="33">
        <v>0</v>
      </c>
      <c r="BS79" s="33">
        <v>0</v>
      </c>
      <c r="BT79" s="33">
        <v>0</v>
      </c>
      <c r="BU79" s="33">
        <v>0</v>
      </c>
      <c r="BV79" s="33">
        <v>0</v>
      </c>
      <c r="BW79" s="33">
        <v>0</v>
      </c>
      <c r="BX79" s="33">
        <v>0</v>
      </c>
      <c r="BY79" s="33">
        <v>0</v>
      </c>
      <c r="BZ79" s="33">
        <v>0</v>
      </c>
      <c r="CA79" s="33">
        <v>0</v>
      </c>
      <c r="CB79" s="33">
        <v>0</v>
      </c>
    </row>
    <row r="80" spans="1:81" s="4" customFormat="1" ht="63.75" x14ac:dyDescent="0.2">
      <c r="A80" s="128"/>
      <c r="B80" s="59" t="s">
        <v>10</v>
      </c>
      <c r="C80" s="59" t="s">
        <v>10</v>
      </c>
      <c r="D80" s="56">
        <f>K80+R80+AA80+AI80+AR80+AY80+BG80+BO80</f>
        <v>150</v>
      </c>
      <c r="E80" s="33"/>
      <c r="F80" s="33"/>
      <c r="G80" s="33"/>
      <c r="H80" s="33"/>
      <c r="I80" s="33"/>
      <c r="J80" s="33"/>
      <c r="K80" s="56">
        <f>L80+M80+N80+O80+P80+Q80</f>
        <v>0</v>
      </c>
      <c r="L80" s="56">
        <v>0</v>
      </c>
      <c r="M80" s="56">
        <v>0</v>
      </c>
      <c r="N80" s="56">
        <v>0</v>
      </c>
      <c r="O80" s="56">
        <v>0</v>
      </c>
      <c r="P80" s="56">
        <v>0</v>
      </c>
      <c r="Q80" s="56">
        <v>0</v>
      </c>
      <c r="R80" s="56">
        <f>V80</f>
        <v>150</v>
      </c>
      <c r="S80" s="56">
        <v>0</v>
      </c>
      <c r="T80" s="56">
        <v>0</v>
      </c>
      <c r="U80" s="56">
        <v>0</v>
      </c>
      <c r="V80" s="56">
        <v>150</v>
      </c>
      <c r="W80" s="56">
        <v>0</v>
      </c>
      <c r="X80" s="56">
        <v>0</v>
      </c>
      <c r="Y80" s="56">
        <v>0</v>
      </c>
      <c r="Z80" s="56">
        <v>0</v>
      </c>
      <c r="AA80" s="56">
        <f>AD80</f>
        <v>0</v>
      </c>
      <c r="AB80" s="56">
        <v>0</v>
      </c>
      <c r="AC80" s="57">
        <v>0</v>
      </c>
      <c r="AD80" s="57">
        <v>0</v>
      </c>
      <c r="AE80" s="56">
        <v>0</v>
      </c>
      <c r="AF80" s="56">
        <v>0</v>
      </c>
      <c r="AG80" s="56">
        <v>0</v>
      </c>
      <c r="AH80" s="56">
        <v>0</v>
      </c>
      <c r="AI80" s="56">
        <f>AL80</f>
        <v>0</v>
      </c>
      <c r="AJ80" s="56">
        <v>0</v>
      </c>
      <c r="AK80" s="56">
        <v>0</v>
      </c>
      <c r="AL80" s="56">
        <v>0</v>
      </c>
      <c r="AM80" s="56">
        <v>0</v>
      </c>
      <c r="AN80" s="56">
        <v>0</v>
      </c>
      <c r="AO80" s="56">
        <v>0</v>
      </c>
      <c r="AP80" s="56">
        <v>0</v>
      </c>
      <c r="AQ80" s="56">
        <v>0</v>
      </c>
      <c r="AR80" s="57">
        <f>AS80+AT80+AU80+AV80+AW80+AX80</f>
        <v>0</v>
      </c>
      <c r="AS80" s="57">
        <v>0</v>
      </c>
      <c r="AT80" s="57">
        <v>0</v>
      </c>
      <c r="AU80" s="57">
        <v>0</v>
      </c>
      <c r="AV80" s="57">
        <v>0</v>
      </c>
      <c r="AW80" s="57">
        <v>0</v>
      </c>
      <c r="AX80" s="57">
        <v>0</v>
      </c>
      <c r="AY80" s="102">
        <f>AZ80+BB80+BC80+BD80+BE80+BF80</f>
        <v>0</v>
      </c>
      <c r="AZ80" s="102">
        <v>0</v>
      </c>
      <c r="BA80" s="102">
        <v>0</v>
      </c>
      <c r="BB80" s="102">
        <v>0</v>
      </c>
      <c r="BC80" s="102">
        <v>0</v>
      </c>
      <c r="BD80" s="102">
        <v>0</v>
      </c>
      <c r="BE80" s="102">
        <v>0</v>
      </c>
      <c r="BF80" s="102">
        <v>0</v>
      </c>
      <c r="BG80" s="56">
        <f>BH80+BJ80+BK80+BL80+BM80+BN80</f>
        <v>0</v>
      </c>
      <c r="BH80" s="56">
        <v>0</v>
      </c>
      <c r="BI80" s="56">
        <v>0</v>
      </c>
      <c r="BJ80" s="56">
        <v>0</v>
      </c>
      <c r="BK80" s="56">
        <v>0</v>
      </c>
      <c r="BL80" s="56">
        <v>0</v>
      </c>
      <c r="BM80" s="56">
        <v>0</v>
      </c>
      <c r="BN80" s="56">
        <v>0</v>
      </c>
      <c r="BO80" s="33">
        <f>BP80+BR80+BS80+BT80+BU80+BV80</f>
        <v>0</v>
      </c>
      <c r="BP80" s="33">
        <v>0</v>
      </c>
      <c r="BQ80" s="33">
        <v>0</v>
      </c>
      <c r="BR80" s="33">
        <v>0</v>
      </c>
      <c r="BS80" s="33">
        <v>0</v>
      </c>
      <c r="BT80" s="33">
        <v>0</v>
      </c>
      <c r="BU80" s="33">
        <v>0</v>
      </c>
      <c r="BV80" s="33">
        <v>0</v>
      </c>
      <c r="BW80" s="33">
        <v>0</v>
      </c>
      <c r="BX80" s="33">
        <v>0</v>
      </c>
      <c r="BY80" s="33">
        <v>0</v>
      </c>
      <c r="BZ80" s="33">
        <v>0</v>
      </c>
      <c r="CA80" s="33">
        <v>0</v>
      </c>
      <c r="CB80" s="33">
        <v>0</v>
      </c>
    </row>
    <row r="81" spans="1:89" s="92" customFormat="1" ht="38.25" x14ac:dyDescent="0.2">
      <c r="A81" s="143" t="s">
        <v>33</v>
      </c>
      <c r="B81" s="29" t="s">
        <v>21</v>
      </c>
      <c r="C81" s="29" t="s">
        <v>6</v>
      </c>
      <c r="D81" s="39">
        <f>K81+R81+AA81+AI81+AR81+AY81+BG81+BO81+BW81</f>
        <v>38384.499999999993</v>
      </c>
      <c r="E81" s="35" t="e">
        <f>E85+#REF!</f>
        <v>#REF!</v>
      </c>
      <c r="F81" s="35" t="e">
        <f>F85+#REF!</f>
        <v>#REF!</v>
      </c>
      <c r="G81" s="35" t="e">
        <f>G85+#REF!</f>
        <v>#REF!</v>
      </c>
      <c r="H81" s="35" t="e">
        <f>H85+#REF!</f>
        <v>#REF!</v>
      </c>
      <c r="I81" s="35" t="e">
        <f>I85+#REF!</f>
        <v>#REF!</v>
      </c>
      <c r="J81" s="35" t="e">
        <f>J85+#REF!</f>
        <v>#REF!</v>
      </c>
      <c r="K81" s="35">
        <f>M81+O81+N81</f>
        <v>2287.5</v>
      </c>
      <c r="L81" s="35">
        <f t="shared" ref="L81" si="162">L85</f>
        <v>0</v>
      </c>
      <c r="M81" s="35">
        <f>M85+M89</f>
        <v>1212.2</v>
      </c>
      <c r="N81" s="35">
        <f>N87+N88+N89</f>
        <v>25.3</v>
      </c>
      <c r="O81" s="35">
        <f>O85</f>
        <v>1050</v>
      </c>
      <c r="P81" s="35">
        <f t="shared" ref="P81:Q81" si="163">P85</f>
        <v>0</v>
      </c>
      <c r="Q81" s="35">
        <f t="shared" si="163"/>
        <v>0</v>
      </c>
      <c r="R81" s="35">
        <f>U81+W81+V81</f>
        <v>4880.7000000000007</v>
      </c>
      <c r="S81" s="35">
        <f t="shared" ref="S81:Z81" si="164">S85</f>
        <v>0</v>
      </c>
      <c r="T81" s="35">
        <f t="shared" si="164"/>
        <v>0</v>
      </c>
      <c r="U81" s="35">
        <f t="shared" si="164"/>
        <v>2830.6</v>
      </c>
      <c r="V81" s="35">
        <f>V84</f>
        <v>550.1</v>
      </c>
      <c r="W81" s="35">
        <f t="shared" si="164"/>
        <v>1500</v>
      </c>
      <c r="X81" s="35">
        <f t="shared" si="164"/>
        <v>0</v>
      </c>
      <c r="Y81" s="35">
        <f t="shared" si="164"/>
        <v>0</v>
      </c>
      <c r="Z81" s="35">
        <f t="shared" si="164"/>
        <v>0</v>
      </c>
      <c r="AA81" s="35">
        <f>AB81+AC81+AD81+AE81+AF81+AG81+AH81</f>
        <v>6886.8</v>
      </c>
      <c r="AB81" s="35">
        <f t="shared" ref="AB81:AH81" si="165">AB85</f>
        <v>0</v>
      </c>
      <c r="AC81" s="85">
        <f>AC85+AC90</f>
        <v>4378.3</v>
      </c>
      <c r="AD81" s="85">
        <f>AD83</f>
        <v>1908.5</v>
      </c>
      <c r="AE81" s="35">
        <f t="shared" si="165"/>
        <v>600</v>
      </c>
      <c r="AF81" s="35">
        <f t="shared" si="165"/>
        <v>0</v>
      </c>
      <c r="AG81" s="35">
        <f t="shared" si="165"/>
        <v>0</v>
      </c>
      <c r="AH81" s="35">
        <f t="shared" si="165"/>
        <v>0</v>
      </c>
      <c r="AI81" s="35">
        <f>AK81+AL81+AM81+AN81+AO81+AP81</f>
        <v>2835.9</v>
      </c>
      <c r="AJ81" s="35">
        <f t="shared" ref="AJ81:AQ81" si="166">AJ85</f>
        <v>0</v>
      </c>
      <c r="AK81" s="35">
        <f t="shared" si="166"/>
        <v>2563.1</v>
      </c>
      <c r="AL81" s="35">
        <f>AL83</f>
        <v>272.8</v>
      </c>
      <c r="AM81" s="35">
        <f t="shared" si="166"/>
        <v>0</v>
      </c>
      <c r="AN81" s="35">
        <f t="shared" si="166"/>
        <v>0</v>
      </c>
      <c r="AO81" s="35">
        <f t="shared" si="166"/>
        <v>0</v>
      </c>
      <c r="AP81" s="35">
        <f t="shared" si="166"/>
        <v>0</v>
      </c>
      <c r="AQ81" s="35">
        <f t="shared" si="166"/>
        <v>0</v>
      </c>
      <c r="AR81" s="85">
        <f>AS81+AT81+AU81+AV81+AW81+BF81</f>
        <v>2451.1</v>
      </c>
      <c r="AS81" s="85">
        <f t="shared" ref="AS81:AX81" si="167">AS85</f>
        <v>0</v>
      </c>
      <c r="AT81" s="85">
        <f t="shared" si="167"/>
        <v>2451.1</v>
      </c>
      <c r="AU81" s="85">
        <f t="shared" si="167"/>
        <v>0</v>
      </c>
      <c r="AV81" s="85">
        <f t="shared" si="167"/>
        <v>0</v>
      </c>
      <c r="AW81" s="85">
        <f t="shared" si="167"/>
        <v>0</v>
      </c>
      <c r="AX81" s="85">
        <f t="shared" si="167"/>
        <v>0</v>
      </c>
      <c r="AY81" s="35">
        <f>BB81+BC81+BD81+BE81+BF81</f>
        <v>3653.6</v>
      </c>
      <c r="AZ81" s="35">
        <f t="shared" ref="AZ81" si="168">AZ85</f>
        <v>0</v>
      </c>
      <c r="BA81" s="35">
        <v>0</v>
      </c>
      <c r="BB81" s="35">
        <f>BB82+BB83+BB84</f>
        <v>3653.6</v>
      </c>
      <c r="BC81" s="35">
        <v>0</v>
      </c>
      <c r="BD81" s="35">
        <f>BD82+BD83+BD84</f>
        <v>0</v>
      </c>
      <c r="BE81" s="35">
        <f>BE82+BE83+BE84</f>
        <v>0</v>
      </c>
      <c r="BF81" s="35">
        <f>BF82+BF83+BF84</f>
        <v>0</v>
      </c>
      <c r="BG81" s="35">
        <f>BJ81+BK81+BL81+BM81+BN81</f>
        <v>5741.1</v>
      </c>
      <c r="BH81" s="35">
        <f t="shared" ref="BH81" si="169">BH85</f>
        <v>0</v>
      </c>
      <c r="BI81" s="35">
        <v>0</v>
      </c>
      <c r="BJ81" s="35">
        <f>BJ82+BJ83+BJ84</f>
        <v>5141.1000000000004</v>
      </c>
      <c r="BK81" s="35">
        <f>BK82+BK83+BK84</f>
        <v>600</v>
      </c>
      <c r="BL81" s="35">
        <f>BL82+BL83+BL84</f>
        <v>0</v>
      </c>
      <c r="BM81" s="35">
        <f>BM82+BM83+BM84</f>
        <v>0</v>
      </c>
      <c r="BN81" s="35">
        <f>BN82+BN83+BN84</f>
        <v>0</v>
      </c>
      <c r="BO81" s="35">
        <f>BR81+BS81+BT81+BU81+BV81</f>
        <v>4950.6000000000004</v>
      </c>
      <c r="BP81" s="35">
        <f t="shared" ref="BP81" si="170">BP85</f>
        <v>0</v>
      </c>
      <c r="BQ81" s="35">
        <v>0</v>
      </c>
      <c r="BR81" s="35">
        <f>BR82+BR83+BR84</f>
        <v>4350.6000000000004</v>
      </c>
      <c r="BS81" s="35">
        <f>BS82+BS83+BS84</f>
        <v>600</v>
      </c>
      <c r="BT81" s="35">
        <f>BT82+BT83+BT84</f>
        <v>0</v>
      </c>
      <c r="BU81" s="35">
        <f>BU82+BU83+BU84</f>
        <v>0</v>
      </c>
      <c r="BV81" s="35">
        <f>BV82+BV83+BV84</f>
        <v>0</v>
      </c>
      <c r="BW81" s="35">
        <f>BX81+BY81+BZ81+CA81</f>
        <v>4697.2</v>
      </c>
      <c r="BX81" s="35">
        <v>4097.2</v>
      </c>
      <c r="BY81" s="35">
        <v>600</v>
      </c>
      <c r="BZ81" s="35">
        <v>0</v>
      </c>
      <c r="CA81" s="35">
        <v>0</v>
      </c>
      <c r="CB81" s="35">
        <v>0</v>
      </c>
    </row>
    <row r="82" spans="1:89" s="92" customFormat="1" ht="41.25" customHeight="1" x14ac:dyDescent="0.2">
      <c r="A82" s="144"/>
      <c r="B82" s="29" t="s">
        <v>48</v>
      </c>
      <c r="C82" s="29" t="s">
        <v>48</v>
      </c>
      <c r="D82" s="39">
        <f t="shared" ref="D82" si="171">K82+R82+AA82+AI82+AR82+AY82+BG82+BO82</f>
        <v>187.60000000000002</v>
      </c>
      <c r="E82" s="35"/>
      <c r="F82" s="35"/>
      <c r="G82" s="35"/>
      <c r="H82" s="35"/>
      <c r="I82" s="35"/>
      <c r="J82" s="35"/>
      <c r="K82" s="35">
        <f>K89</f>
        <v>187.60000000000002</v>
      </c>
      <c r="L82" s="35">
        <v>0</v>
      </c>
      <c r="M82" s="35">
        <f>M89</f>
        <v>162.30000000000001</v>
      </c>
      <c r="N82" s="35">
        <f>N89</f>
        <v>25.3</v>
      </c>
      <c r="O82" s="35">
        <v>0</v>
      </c>
      <c r="P82" s="35">
        <v>0</v>
      </c>
      <c r="Q82" s="35">
        <v>0</v>
      </c>
      <c r="R82" s="35">
        <v>0</v>
      </c>
      <c r="S82" s="35">
        <v>0</v>
      </c>
      <c r="T82" s="35">
        <v>0</v>
      </c>
      <c r="U82" s="35">
        <v>0</v>
      </c>
      <c r="V82" s="35">
        <v>0</v>
      </c>
      <c r="W82" s="35">
        <v>0</v>
      </c>
      <c r="X82" s="35">
        <v>0</v>
      </c>
      <c r="Y82" s="35">
        <v>0</v>
      </c>
      <c r="Z82" s="35">
        <v>0</v>
      </c>
      <c r="AA82" s="35">
        <v>0</v>
      </c>
      <c r="AB82" s="35">
        <v>0</v>
      </c>
      <c r="AC82" s="85">
        <v>0</v>
      </c>
      <c r="AD82" s="85">
        <v>0</v>
      </c>
      <c r="AE82" s="35">
        <v>0</v>
      </c>
      <c r="AF82" s="35">
        <v>0</v>
      </c>
      <c r="AG82" s="35">
        <v>0</v>
      </c>
      <c r="AH82" s="35">
        <v>0</v>
      </c>
      <c r="AI82" s="35">
        <v>0</v>
      </c>
      <c r="AJ82" s="35">
        <v>0</v>
      </c>
      <c r="AK82" s="35">
        <v>0</v>
      </c>
      <c r="AL82" s="35">
        <v>0</v>
      </c>
      <c r="AM82" s="35">
        <v>0</v>
      </c>
      <c r="AN82" s="35">
        <v>0</v>
      </c>
      <c r="AO82" s="35">
        <v>0</v>
      </c>
      <c r="AP82" s="35">
        <v>0</v>
      </c>
      <c r="AQ82" s="35">
        <v>0</v>
      </c>
      <c r="AR82" s="85">
        <v>0</v>
      </c>
      <c r="AS82" s="85">
        <v>0</v>
      </c>
      <c r="AT82" s="85">
        <v>0</v>
      </c>
      <c r="AU82" s="85">
        <v>0</v>
      </c>
      <c r="AV82" s="85">
        <v>0</v>
      </c>
      <c r="AW82" s="85">
        <v>0</v>
      </c>
      <c r="AX82" s="85">
        <v>0</v>
      </c>
      <c r="AY82" s="35">
        <v>0</v>
      </c>
      <c r="AZ82" s="35">
        <v>0</v>
      </c>
      <c r="BA82" s="35">
        <v>0</v>
      </c>
      <c r="BB82" s="35">
        <v>0</v>
      </c>
      <c r="BC82" s="35">
        <v>0</v>
      </c>
      <c r="BD82" s="35">
        <v>0</v>
      </c>
      <c r="BE82" s="35">
        <v>0</v>
      </c>
      <c r="BF82" s="35">
        <v>0</v>
      </c>
      <c r="BG82" s="35">
        <v>0</v>
      </c>
      <c r="BH82" s="35">
        <v>0</v>
      </c>
      <c r="BI82" s="35">
        <v>0</v>
      </c>
      <c r="BJ82" s="35">
        <v>0</v>
      </c>
      <c r="BK82" s="35">
        <v>0</v>
      </c>
      <c r="BL82" s="35">
        <v>0</v>
      </c>
      <c r="BM82" s="35">
        <v>0</v>
      </c>
      <c r="BN82" s="35">
        <v>0</v>
      </c>
      <c r="BO82" s="35">
        <v>0</v>
      </c>
      <c r="BP82" s="35">
        <v>0</v>
      </c>
      <c r="BQ82" s="35">
        <v>0</v>
      </c>
      <c r="BR82" s="35">
        <v>0</v>
      </c>
      <c r="BS82" s="35">
        <v>0</v>
      </c>
      <c r="BT82" s="35">
        <v>0</v>
      </c>
      <c r="BU82" s="35">
        <v>0</v>
      </c>
      <c r="BV82" s="35">
        <v>0</v>
      </c>
      <c r="BW82" s="35">
        <v>0</v>
      </c>
      <c r="BX82" s="35">
        <v>0</v>
      </c>
      <c r="BY82" s="35">
        <v>0</v>
      </c>
      <c r="BZ82" s="35">
        <v>0</v>
      </c>
      <c r="CA82" s="35">
        <v>0</v>
      </c>
      <c r="CB82" s="35">
        <v>0</v>
      </c>
    </row>
    <row r="83" spans="1:89" s="92" customFormat="1" ht="33.75" customHeight="1" x14ac:dyDescent="0.2">
      <c r="A83" s="144"/>
      <c r="B83" s="29" t="s">
        <v>11</v>
      </c>
      <c r="C83" s="29" t="s">
        <v>11</v>
      </c>
      <c r="D83" s="39">
        <v>38219.4</v>
      </c>
      <c r="E83" s="35"/>
      <c r="F83" s="35"/>
      <c r="G83" s="35"/>
      <c r="H83" s="35"/>
      <c r="I83" s="35"/>
      <c r="J83" s="35"/>
      <c r="K83" s="35">
        <f>K85</f>
        <v>2099.9</v>
      </c>
      <c r="L83" s="35">
        <v>0</v>
      </c>
      <c r="M83" s="35">
        <f>M85+M87</f>
        <v>1049.9000000000001</v>
      </c>
      <c r="N83" s="35">
        <f>N85+N86+N87</f>
        <v>0</v>
      </c>
      <c r="O83" s="35">
        <f>O85</f>
        <v>1050</v>
      </c>
      <c r="P83" s="35">
        <v>0</v>
      </c>
      <c r="Q83" s="35">
        <v>0</v>
      </c>
      <c r="R83" s="35">
        <f>R85</f>
        <v>4330.6000000000004</v>
      </c>
      <c r="S83" s="35">
        <v>0</v>
      </c>
      <c r="T83" s="35">
        <v>0</v>
      </c>
      <c r="U83" s="35">
        <f>U85</f>
        <v>2830.6</v>
      </c>
      <c r="V83" s="35">
        <v>0</v>
      </c>
      <c r="W83" s="35">
        <f>W85</f>
        <v>1500</v>
      </c>
      <c r="X83" s="35">
        <v>0</v>
      </c>
      <c r="Y83" s="35">
        <v>0</v>
      </c>
      <c r="Z83" s="35">
        <v>0</v>
      </c>
      <c r="AA83" s="35">
        <f>AC83+AD83+AE83</f>
        <v>6886.8</v>
      </c>
      <c r="AB83" s="35">
        <v>0</v>
      </c>
      <c r="AC83" s="85">
        <f>AC85+AC90</f>
        <v>4378.3</v>
      </c>
      <c r="AD83" s="85">
        <f>AD90+AD91+AD87</f>
        <v>1908.5</v>
      </c>
      <c r="AE83" s="35">
        <f>AE85</f>
        <v>600</v>
      </c>
      <c r="AF83" s="35">
        <v>0</v>
      </c>
      <c r="AG83" s="35">
        <v>0</v>
      </c>
      <c r="AH83" s="35">
        <v>0</v>
      </c>
      <c r="AI83" s="35">
        <f>AK83+AL83</f>
        <v>2835.9</v>
      </c>
      <c r="AJ83" s="35">
        <v>0</v>
      </c>
      <c r="AK83" s="35">
        <f>AK85</f>
        <v>2563.1</v>
      </c>
      <c r="AL83" s="35">
        <f>AL90+AL91+AL87</f>
        <v>272.8</v>
      </c>
      <c r="AM83" s="35">
        <f>AM86</f>
        <v>0</v>
      </c>
      <c r="AN83" s="35">
        <v>0</v>
      </c>
      <c r="AO83" s="35">
        <v>0</v>
      </c>
      <c r="AP83" s="35">
        <v>0</v>
      </c>
      <c r="AQ83" s="35">
        <v>0</v>
      </c>
      <c r="AR83" s="85">
        <f>AR85</f>
        <v>2451.1</v>
      </c>
      <c r="AS83" s="85">
        <v>0</v>
      </c>
      <c r="AT83" s="85">
        <f>AT85</f>
        <v>2451.1</v>
      </c>
      <c r="AU83" s="85">
        <v>0</v>
      </c>
      <c r="AV83" s="85">
        <f>AV85</f>
        <v>0</v>
      </c>
      <c r="AW83" s="85">
        <v>0</v>
      </c>
      <c r="AX83" s="85">
        <v>0</v>
      </c>
      <c r="AY83" s="35">
        <f>BB83+BC83</f>
        <v>3653.6</v>
      </c>
      <c r="AZ83" s="35">
        <v>0</v>
      </c>
      <c r="BA83" s="35">
        <v>0</v>
      </c>
      <c r="BB83" s="35">
        <f>BB85</f>
        <v>3653.6</v>
      </c>
      <c r="BC83" s="35">
        <v>0</v>
      </c>
      <c r="BD83" s="35">
        <f>BD85</f>
        <v>0</v>
      </c>
      <c r="BE83" s="35">
        <v>0</v>
      </c>
      <c r="BF83" s="35">
        <v>0</v>
      </c>
      <c r="BG83" s="35">
        <f>BI83+BJ83+BK83</f>
        <v>5741.1</v>
      </c>
      <c r="BH83" s="35">
        <v>0</v>
      </c>
      <c r="BI83" s="35">
        <v>0</v>
      </c>
      <c r="BJ83" s="35">
        <v>5141.1000000000004</v>
      </c>
      <c r="BK83" s="35">
        <v>600</v>
      </c>
      <c r="BL83" s="35">
        <f>BL85</f>
        <v>0</v>
      </c>
      <c r="BM83" s="35">
        <v>0</v>
      </c>
      <c r="BN83" s="35">
        <v>0</v>
      </c>
      <c r="BO83" s="35">
        <f>BR83+BS83+BT83</f>
        <v>4950.6000000000004</v>
      </c>
      <c r="BP83" s="35">
        <v>0</v>
      </c>
      <c r="BQ83" s="35">
        <v>0</v>
      </c>
      <c r="BR83" s="35">
        <v>4350.6000000000004</v>
      </c>
      <c r="BS83" s="35">
        <v>600</v>
      </c>
      <c r="BT83" s="35">
        <f>BT85</f>
        <v>0</v>
      </c>
      <c r="BU83" s="35">
        <v>0</v>
      </c>
      <c r="BV83" s="118">
        <v>0</v>
      </c>
      <c r="BW83" s="35">
        <f>BX83+BY83+BZ83+CA83</f>
        <v>4697.2</v>
      </c>
      <c r="BX83" s="35">
        <v>4097.2</v>
      </c>
      <c r="BY83" s="35">
        <v>600</v>
      </c>
      <c r="BZ83" s="35">
        <v>0</v>
      </c>
      <c r="CA83" s="35">
        <v>0</v>
      </c>
      <c r="CB83" s="35">
        <v>0</v>
      </c>
    </row>
    <row r="84" spans="1:89" s="92" customFormat="1" ht="52.5" customHeight="1" x14ac:dyDescent="0.2">
      <c r="A84" s="145"/>
      <c r="B84" s="29" t="s">
        <v>17</v>
      </c>
      <c r="C84" s="29" t="s">
        <v>17</v>
      </c>
      <c r="D84" s="39">
        <f>K84+R84+AA84+AI84+AR84+AY84+BG84+BO84</f>
        <v>550.1</v>
      </c>
      <c r="E84" s="35"/>
      <c r="F84" s="35"/>
      <c r="G84" s="35"/>
      <c r="H84" s="35"/>
      <c r="I84" s="35"/>
      <c r="J84" s="35"/>
      <c r="K84" s="35">
        <v>0</v>
      </c>
      <c r="L84" s="35">
        <v>0</v>
      </c>
      <c r="M84" s="35">
        <v>0</v>
      </c>
      <c r="N84" s="35">
        <v>0</v>
      </c>
      <c r="O84" s="35">
        <v>0</v>
      </c>
      <c r="P84" s="35">
        <v>0</v>
      </c>
      <c r="Q84" s="35">
        <v>0</v>
      </c>
      <c r="R84" s="35">
        <f>V84</f>
        <v>550.1</v>
      </c>
      <c r="S84" s="35">
        <v>0</v>
      </c>
      <c r="T84" s="35">
        <v>0</v>
      </c>
      <c r="U84" s="35">
        <v>0</v>
      </c>
      <c r="V84" s="35">
        <f>V87</f>
        <v>550.1</v>
      </c>
      <c r="W84" s="35">
        <v>0</v>
      </c>
      <c r="X84" s="35">
        <v>0</v>
      </c>
      <c r="Y84" s="35">
        <v>0</v>
      </c>
      <c r="Z84" s="35">
        <v>0</v>
      </c>
      <c r="AA84" s="35">
        <v>0</v>
      </c>
      <c r="AB84" s="35">
        <v>0</v>
      </c>
      <c r="AC84" s="85">
        <v>0</v>
      </c>
      <c r="AD84" s="85">
        <v>0</v>
      </c>
      <c r="AE84" s="35">
        <v>0</v>
      </c>
      <c r="AF84" s="35">
        <v>0</v>
      </c>
      <c r="AG84" s="35">
        <v>0</v>
      </c>
      <c r="AH84" s="35">
        <v>0</v>
      </c>
      <c r="AI84" s="35">
        <v>0</v>
      </c>
      <c r="AJ84" s="35">
        <v>0</v>
      </c>
      <c r="AK84" s="35">
        <v>0</v>
      </c>
      <c r="AL84" s="35">
        <v>0</v>
      </c>
      <c r="AM84" s="35">
        <v>0</v>
      </c>
      <c r="AN84" s="35">
        <v>0</v>
      </c>
      <c r="AO84" s="35">
        <v>0</v>
      </c>
      <c r="AP84" s="35">
        <v>0</v>
      </c>
      <c r="AQ84" s="35">
        <v>0</v>
      </c>
      <c r="AR84" s="85">
        <v>0</v>
      </c>
      <c r="AS84" s="85">
        <v>0</v>
      </c>
      <c r="AT84" s="85">
        <v>0</v>
      </c>
      <c r="AU84" s="85">
        <v>0</v>
      </c>
      <c r="AV84" s="85">
        <v>0</v>
      </c>
      <c r="AW84" s="85">
        <v>0</v>
      </c>
      <c r="AX84" s="85">
        <v>0</v>
      </c>
      <c r="AY84" s="35">
        <v>0</v>
      </c>
      <c r="AZ84" s="35">
        <v>0</v>
      </c>
      <c r="BA84" s="35">
        <v>0</v>
      </c>
      <c r="BB84" s="35">
        <f>BB87</f>
        <v>0</v>
      </c>
      <c r="BC84" s="35">
        <v>0</v>
      </c>
      <c r="BD84" s="35">
        <f t="shared" ref="BD84:BF84" si="172">BD87</f>
        <v>0</v>
      </c>
      <c r="BE84" s="35">
        <f t="shared" si="172"/>
        <v>0</v>
      </c>
      <c r="BF84" s="35">
        <f t="shared" si="172"/>
        <v>0</v>
      </c>
      <c r="BG84" s="35">
        <v>0</v>
      </c>
      <c r="BH84" s="35">
        <v>0</v>
      </c>
      <c r="BI84" s="35">
        <v>0</v>
      </c>
      <c r="BJ84" s="35">
        <f>BJ87</f>
        <v>0</v>
      </c>
      <c r="BK84" s="35">
        <v>0</v>
      </c>
      <c r="BL84" s="35">
        <f t="shared" ref="BL84:BN84" si="173">BL87</f>
        <v>0</v>
      </c>
      <c r="BM84" s="35">
        <f t="shared" si="173"/>
        <v>0</v>
      </c>
      <c r="BN84" s="35">
        <f t="shared" si="173"/>
        <v>0</v>
      </c>
      <c r="BO84" s="35">
        <v>0</v>
      </c>
      <c r="BP84" s="35">
        <v>0</v>
      </c>
      <c r="BQ84" s="35">
        <v>0</v>
      </c>
      <c r="BR84" s="35">
        <f>BR87</f>
        <v>0</v>
      </c>
      <c r="BS84" s="35">
        <v>0</v>
      </c>
      <c r="BT84" s="35">
        <f t="shared" ref="BT84:BV84" si="174">BT87</f>
        <v>0</v>
      </c>
      <c r="BU84" s="35">
        <f t="shared" si="174"/>
        <v>0</v>
      </c>
      <c r="BV84" s="35">
        <f t="shared" si="174"/>
        <v>0</v>
      </c>
      <c r="BW84" s="35">
        <v>0</v>
      </c>
      <c r="BX84" s="35">
        <v>0</v>
      </c>
      <c r="BY84" s="35">
        <v>0</v>
      </c>
      <c r="BZ84" s="35">
        <v>0</v>
      </c>
      <c r="CA84" s="35">
        <v>0</v>
      </c>
      <c r="CB84" s="35">
        <v>0</v>
      </c>
    </row>
    <row r="85" spans="1:89" s="4" customFormat="1" ht="63.75" x14ac:dyDescent="0.2">
      <c r="A85" s="58" t="s">
        <v>34</v>
      </c>
      <c r="B85" s="59" t="s">
        <v>35</v>
      </c>
      <c r="C85" s="59" t="s">
        <v>11</v>
      </c>
      <c r="D85" s="56">
        <v>31665.5</v>
      </c>
      <c r="E85" s="33"/>
      <c r="F85" s="33"/>
      <c r="G85" s="33"/>
      <c r="H85" s="33"/>
      <c r="I85" s="33"/>
      <c r="J85" s="33"/>
      <c r="K85" s="56">
        <f>M85+O85</f>
        <v>2099.9</v>
      </c>
      <c r="L85" s="33">
        <f t="shared" ref="L85:N85" si="175">L86</f>
        <v>0</v>
      </c>
      <c r="M85" s="33">
        <f t="shared" si="175"/>
        <v>1049.9000000000001</v>
      </c>
      <c r="N85" s="33">
        <f t="shared" si="175"/>
        <v>0</v>
      </c>
      <c r="O85" s="33">
        <f>O86</f>
        <v>1050</v>
      </c>
      <c r="P85" s="33">
        <f t="shared" ref="P85:Q85" si="176">P86</f>
        <v>0</v>
      </c>
      <c r="Q85" s="33">
        <f t="shared" si="176"/>
        <v>0</v>
      </c>
      <c r="R85" s="56">
        <f>U85+W85</f>
        <v>4330.6000000000004</v>
      </c>
      <c r="S85" s="33">
        <f t="shared" ref="S85:Z85" si="177">S86</f>
        <v>0</v>
      </c>
      <c r="T85" s="33">
        <f t="shared" si="177"/>
        <v>0</v>
      </c>
      <c r="U85" s="33">
        <f t="shared" si="177"/>
        <v>2830.6</v>
      </c>
      <c r="V85" s="33">
        <f t="shared" si="177"/>
        <v>0</v>
      </c>
      <c r="W85" s="33">
        <f t="shared" si="177"/>
        <v>1500</v>
      </c>
      <c r="X85" s="33">
        <f t="shared" si="177"/>
        <v>0</v>
      </c>
      <c r="Y85" s="33">
        <f t="shared" si="177"/>
        <v>0</v>
      </c>
      <c r="Z85" s="33">
        <f t="shared" si="177"/>
        <v>0</v>
      </c>
      <c r="AA85" s="56">
        <f>AC85+AE85</f>
        <v>2978.3</v>
      </c>
      <c r="AB85" s="33">
        <f t="shared" ref="AB85:AH85" si="178">AB86</f>
        <v>0</v>
      </c>
      <c r="AC85" s="78">
        <f t="shared" si="178"/>
        <v>2378.3000000000002</v>
      </c>
      <c r="AD85" s="78">
        <f t="shared" si="178"/>
        <v>0</v>
      </c>
      <c r="AE85" s="33">
        <f t="shared" si="178"/>
        <v>600</v>
      </c>
      <c r="AF85" s="33">
        <f t="shared" si="178"/>
        <v>0</v>
      </c>
      <c r="AG85" s="33">
        <f t="shared" si="178"/>
        <v>0</v>
      </c>
      <c r="AH85" s="33">
        <f t="shared" si="178"/>
        <v>0</v>
      </c>
      <c r="AI85" s="56">
        <f>AK85+AM85+AN85+AO85+AP85</f>
        <v>2563.1</v>
      </c>
      <c r="AJ85" s="33">
        <f t="shared" ref="AJ85:AQ85" si="179">AJ86</f>
        <v>0</v>
      </c>
      <c r="AK85" s="33">
        <v>2563.1</v>
      </c>
      <c r="AL85" s="33">
        <f t="shared" si="179"/>
        <v>0</v>
      </c>
      <c r="AM85" s="33">
        <f>AM86</f>
        <v>0</v>
      </c>
      <c r="AN85" s="33">
        <f t="shared" si="179"/>
        <v>0</v>
      </c>
      <c r="AO85" s="33">
        <f t="shared" si="179"/>
        <v>0</v>
      </c>
      <c r="AP85" s="33">
        <f t="shared" si="179"/>
        <v>0</v>
      </c>
      <c r="AQ85" s="33">
        <f t="shared" si="179"/>
        <v>0</v>
      </c>
      <c r="AR85" s="57">
        <f>AT85+AV85</f>
        <v>2451.1</v>
      </c>
      <c r="AS85" s="78">
        <f t="shared" ref="AS85:AX85" si="180">AS86</f>
        <v>0</v>
      </c>
      <c r="AT85" s="78">
        <v>2451.1</v>
      </c>
      <c r="AU85" s="78">
        <f t="shared" si="180"/>
        <v>0</v>
      </c>
      <c r="AV85" s="78">
        <f t="shared" si="180"/>
        <v>0</v>
      </c>
      <c r="AW85" s="78">
        <f t="shared" si="180"/>
        <v>0</v>
      </c>
      <c r="AX85" s="78">
        <f t="shared" si="180"/>
        <v>0</v>
      </c>
      <c r="AY85" s="102">
        <f>BB85</f>
        <v>3653.6</v>
      </c>
      <c r="AZ85" s="33">
        <f t="shared" ref="AZ85:BV85" si="181">AZ86</f>
        <v>0</v>
      </c>
      <c r="BA85" s="33">
        <v>0</v>
      </c>
      <c r="BB85" s="33">
        <v>3653.6</v>
      </c>
      <c r="BC85" s="33">
        <f t="shared" si="181"/>
        <v>0</v>
      </c>
      <c r="BD85" s="33">
        <f t="shared" si="181"/>
        <v>0</v>
      </c>
      <c r="BE85" s="33">
        <f t="shared" si="181"/>
        <v>0</v>
      </c>
      <c r="BF85" s="33">
        <f t="shared" si="181"/>
        <v>0</v>
      </c>
      <c r="BG85" s="56">
        <f>BH85+BJ85+BK85+BL85+BM85+BN85</f>
        <v>5141.1000000000004</v>
      </c>
      <c r="BH85" s="33">
        <f t="shared" si="181"/>
        <v>0</v>
      </c>
      <c r="BI85" s="33">
        <v>0</v>
      </c>
      <c r="BJ85" s="33">
        <v>5141.1000000000004</v>
      </c>
      <c r="BK85" s="33">
        <f t="shared" si="181"/>
        <v>0</v>
      </c>
      <c r="BL85" s="33">
        <f t="shared" si="181"/>
        <v>0</v>
      </c>
      <c r="BM85" s="33">
        <f t="shared" si="181"/>
        <v>0</v>
      </c>
      <c r="BN85" s="33">
        <f t="shared" si="181"/>
        <v>0</v>
      </c>
      <c r="BO85" s="33">
        <f>BP85+BR85+BS85+BT85+BU85+BV85+CC85+CD85</f>
        <v>4350.6000000000004</v>
      </c>
      <c r="BP85" s="33">
        <f t="shared" si="181"/>
        <v>0</v>
      </c>
      <c r="BQ85" s="33">
        <v>0</v>
      </c>
      <c r="BR85" s="33">
        <v>4350.6000000000004</v>
      </c>
      <c r="BS85" s="33">
        <f t="shared" si="181"/>
        <v>0</v>
      </c>
      <c r="BT85" s="33">
        <f t="shared" si="181"/>
        <v>0</v>
      </c>
      <c r="BU85" s="33">
        <f t="shared" si="181"/>
        <v>0</v>
      </c>
      <c r="BV85" s="33">
        <f t="shared" si="181"/>
        <v>0</v>
      </c>
      <c r="BW85" s="33">
        <f>BX85+BY85+BZ85+CA85+CB85</f>
        <v>4097.2</v>
      </c>
      <c r="BX85" s="33">
        <v>4097.2</v>
      </c>
      <c r="BY85" s="33">
        <v>0</v>
      </c>
      <c r="BZ85" s="33">
        <v>0</v>
      </c>
      <c r="CA85" s="33">
        <v>0</v>
      </c>
      <c r="CB85" s="33">
        <v>0</v>
      </c>
    </row>
    <row r="86" spans="1:89" s="67" customFormat="1" ht="120.75" hidden="1" customHeight="1" x14ac:dyDescent="0.2">
      <c r="A86" s="65"/>
      <c r="B86" s="61" t="s">
        <v>18</v>
      </c>
      <c r="C86" s="61" t="s">
        <v>11</v>
      </c>
      <c r="D86" s="62">
        <f t="shared" ref="D86:D88" si="182">K86+R86+AA86+AI86+AR86+BG86+BO86</f>
        <v>20091.8</v>
      </c>
      <c r="E86" s="64"/>
      <c r="F86" s="64"/>
      <c r="G86" s="64"/>
      <c r="H86" s="64"/>
      <c r="I86" s="64"/>
      <c r="J86" s="64"/>
      <c r="K86" s="64">
        <f t="shared" ref="K86" si="183">L86+M86+N86+O86+P86+Q86</f>
        <v>2099.9</v>
      </c>
      <c r="L86" s="64">
        <v>0</v>
      </c>
      <c r="M86" s="64">
        <v>1049.9000000000001</v>
      </c>
      <c r="N86" s="64"/>
      <c r="O86" s="64">
        <v>1050</v>
      </c>
      <c r="P86" s="64">
        <v>0</v>
      </c>
      <c r="Q86" s="64">
        <v>0</v>
      </c>
      <c r="R86" s="64">
        <f t="shared" ref="R86" si="184">S86+T86+U86+V86+W86+X86+Y86+Z86</f>
        <v>4330.6000000000004</v>
      </c>
      <c r="S86" s="64">
        <v>0</v>
      </c>
      <c r="T86" s="64">
        <v>0</v>
      </c>
      <c r="U86" s="64">
        <v>2830.6</v>
      </c>
      <c r="V86" s="64">
        <v>0</v>
      </c>
      <c r="W86" s="64">
        <v>1500</v>
      </c>
      <c r="X86" s="64">
        <v>0</v>
      </c>
      <c r="Y86" s="64">
        <v>0</v>
      </c>
      <c r="Z86" s="64">
        <v>0</v>
      </c>
      <c r="AA86" s="62">
        <f>AC86+AE86</f>
        <v>2978.3</v>
      </c>
      <c r="AB86" s="64">
        <v>0</v>
      </c>
      <c r="AC86" s="66">
        <v>2378.3000000000002</v>
      </c>
      <c r="AD86" s="66">
        <v>0</v>
      </c>
      <c r="AE86" s="64">
        <v>600</v>
      </c>
      <c r="AF86" s="64">
        <v>0</v>
      </c>
      <c r="AG86" s="64">
        <v>0</v>
      </c>
      <c r="AH86" s="64">
        <v>0</v>
      </c>
      <c r="AI86" s="62">
        <f>AK86+AM86</f>
        <v>2136.6</v>
      </c>
      <c r="AJ86" s="64">
        <v>0</v>
      </c>
      <c r="AK86" s="64">
        <v>2136.6</v>
      </c>
      <c r="AL86" s="64">
        <v>0</v>
      </c>
      <c r="AM86" s="64">
        <v>0</v>
      </c>
      <c r="AN86" s="64">
        <v>0</v>
      </c>
      <c r="AO86" s="64">
        <v>0</v>
      </c>
      <c r="AP86" s="64">
        <v>0</v>
      </c>
      <c r="AQ86" s="64">
        <v>0</v>
      </c>
      <c r="AR86" s="63">
        <f>AT86+AV86</f>
        <v>2136.6</v>
      </c>
      <c r="AS86" s="66">
        <v>0</v>
      </c>
      <c r="AT86" s="66">
        <v>2136.6</v>
      </c>
      <c r="AU86" s="66">
        <v>0</v>
      </c>
      <c r="AV86" s="66">
        <v>0</v>
      </c>
      <c r="AW86" s="66">
        <v>0</v>
      </c>
      <c r="AX86" s="66">
        <v>0</v>
      </c>
      <c r="AY86" s="62">
        <f>AZ86+BB86+BC86+BD86+BE86+BF86+BG86+BH86</f>
        <v>6409.7999999999993</v>
      </c>
      <c r="AZ86" s="64">
        <v>0</v>
      </c>
      <c r="BA86" s="64">
        <v>0</v>
      </c>
      <c r="BB86" s="64">
        <v>2136.6</v>
      </c>
      <c r="BC86" s="64">
        <v>0</v>
      </c>
      <c r="BD86" s="64">
        <v>0</v>
      </c>
      <c r="BE86" s="64">
        <v>0</v>
      </c>
      <c r="BF86" s="64">
        <v>0</v>
      </c>
      <c r="BG86" s="62">
        <f>BH86+BJ86+BK86+BL86+BM86+BN86+BO86+BP86</f>
        <v>4273.2</v>
      </c>
      <c r="BH86" s="64">
        <v>0</v>
      </c>
      <c r="BI86" s="64">
        <v>0</v>
      </c>
      <c r="BJ86" s="64">
        <v>2136.6</v>
      </c>
      <c r="BK86" s="64">
        <v>0</v>
      </c>
      <c r="BL86" s="64">
        <v>0</v>
      </c>
      <c r="BM86" s="64">
        <v>0</v>
      </c>
      <c r="BN86" s="64">
        <v>0</v>
      </c>
      <c r="BO86" s="64">
        <f>BP86+BR86+BS86+BT86+BU86+BV86+CC86+CD86</f>
        <v>2136.6</v>
      </c>
      <c r="BP86" s="64">
        <v>0</v>
      </c>
      <c r="BQ86" s="64">
        <v>0</v>
      </c>
      <c r="BR86" s="64">
        <v>2136.6</v>
      </c>
      <c r="BS86" s="64">
        <v>0</v>
      </c>
      <c r="BT86" s="64">
        <v>0</v>
      </c>
      <c r="BU86" s="64">
        <v>0</v>
      </c>
      <c r="BV86" s="64">
        <v>0</v>
      </c>
      <c r="BW86" s="117"/>
      <c r="BX86" s="117"/>
      <c r="BY86" s="117"/>
      <c r="BZ86" s="117"/>
      <c r="CA86" s="117"/>
      <c r="CB86" s="117"/>
    </row>
    <row r="87" spans="1:89" s="4" customFormat="1" ht="75.75" customHeight="1" x14ac:dyDescent="0.2">
      <c r="A87" s="58" t="s">
        <v>71</v>
      </c>
      <c r="B87" s="100" t="s">
        <v>35</v>
      </c>
      <c r="C87" s="100" t="s">
        <v>11</v>
      </c>
      <c r="D87" s="56">
        <v>4463.7</v>
      </c>
      <c r="E87" s="33"/>
      <c r="F87" s="33"/>
      <c r="G87" s="33"/>
      <c r="H87" s="33"/>
      <c r="I87" s="33"/>
      <c r="J87" s="33"/>
      <c r="K87" s="33">
        <f>N87</f>
        <v>0</v>
      </c>
      <c r="L87" s="33">
        <v>0</v>
      </c>
      <c r="M87" s="33">
        <v>0</v>
      </c>
      <c r="N87" s="33">
        <v>0</v>
      </c>
      <c r="O87" s="33">
        <v>0</v>
      </c>
      <c r="P87" s="33">
        <v>0</v>
      </c>
      <c r="Q87" s="33">
        <v>0</v>
      </c>
      <c r="R87" s="33">
        <f>S87+T87+U87+V87+W87+X87+Y87+Z87</f>
        <v>550.1</v>
      </c>
      <c r="S87" s="33">
        <v>0</v>
      </c>
      <c r="T87" s="33">
        <v>0</v>
      </c>
      <c r="U87" s="33">
        <v>0</v>
      </c>
      <c r="V87" s="33">
        <v>550.1</v>
      </c>
      <c r="W87" s="33">
        <v>0</v>
      </c>
      <c r="X87" s="33">
        <v>0</v>
      </c>
      <c r="Y87" s="33">
        <v>0</v>
      </c>
      <c r="Z87" s="33">
        <v>0</v>
      </c>
      <c r="AA87" s="33">
        <f>AB87+AC87+AD87+AE87+AF87+AG87+AH87+AI87</f>
        <v>748.6</v>
      </c>
      <c r="AB87" s="33">
        <v>0</v>
      </c>
      <c r="AC87" s="78">
        <v>0</v>
      </c>
      <c r="AD87" s="78">
        <v>556.20000000000005</v>
      </c>
      <c r="AE87" s="33">
        <v>0</v>
      </c>
      <c r="AF87" s="33">
        <v>0</v>
      </c>
      <c r="AG87" s="33">
        <v>0</v>
      </c>
      <c r="AH87" s="33">
        <v>0</v>
      </c>
      <c r="AI87" s="33">
        <f>AJ87+AK87+AL87+AM87+AN87+AO87+AP87+AQ87</f>
        <v>192.4</v>
      </c>
      <c r="AJ87" s="33">
        <v>0</v>
      </c>
      <c r="AK87" s="33">
        <v>0</v>
      </c>
      <c r="AL87" s="33">
        <v>192.4</v>
      </c>
      <c r="AM87" s="33">
        <v>0</v>
      </c>
      <c r="AN87" s="33">
        <v>0</v>
      </c>
      <c r="AO87" s="33">
        <v>0</v>
      </c>
      <c r="AP87" s="33">
        <v>0</v>
      </c>
      <c r="AQ87" s="33">
        <v>0</v>
      </c>
      <c r="AR87" s="78">
        <f>AS87+AT87+AU87+AV87+AW87+AX87</f>
        <v>0</v>
      </c>
      <c r="AS87" s="78">
        <v>0</v>
      </c>
      <c r="AT87" s="78">
        <v>0</v>
      </c>
      <c r="AU87" s="78">
        <v>0</v>
      </c>
      <c r="AV87" s="78">
        <v>0</v>
      </c>
      <c r="AW87" s="78">
        <v>0</v>
      </c>
      <c r="AX87" s="78">
        <v>0</v>
      </c>
      <c r="AY87" s="33">
        <v>0</v>
      </c>
      <c r="AZ87" s="33">
        <v>0</v>
      </c>
      <c r="BA87" s="33">
        <v>0</v>
      </c>
      <c r="BB87" s="33">
        <v>0</v>
      </c>
      <c r="BC87" s="33">
        <v>0</v>
      </c>
      <c r="BD87" s="33">
        <v>0</v>
      </c>
      <c r="BE87" s="33">
        <v>0</v>
      </c>
      <c r="BF87" s="33">
        <v>0</v>
      </c>
      <c r="BG87" s="33">
        <f>BI87+BJ87+BK87</f>
        <v>600</v>
      </c>
      <c r="BH87" s="33">
        <v>0</v>
      </c>
      <c r="BI87" s="33">
        <v>0</v>
      </c>
      <c r="BJ87" s="33">
        <v>0</v>
      </c>
      <c r="BK87" s="33">
        <v>600</v>
      </c>
      <c r="BL87" s="33">
        <v>0</v>
      </c>
      <c r="BM87" s="33">
        <v>0</v>
      </c>
      <c r="BN87" s="33">
        <v>0</v>
      </c>
      <c r="BO87" s="33">
        <f>BP87+BR87+BS87+BT87+BU87+BV87+CC87+CD87</f>
        <v>600</v>
      </c>
      <c r="BP87" s="33">
        <v>0</v>
      </c>
      <c r="BQ87" s="33">
        <v>0</v>
      </c>
      <c r="BR87" s="33">
        <v>0</v>
      </c>
      <c r="BS87" s="33">
        <v>600</v>
      </c>
      <c r="BT87" s="33">
        <v>0</v>
      </c>
      <c r="BU87" s="33">
        <v>0</v>
      </c>
      <c r="BV87" s="33">
        <v>0</v>
      </c>
      <c r="BW87" s="33">
        <f>BX87+BY87+BZ87+CA87+CB87</f>
        <v>600</v>
      </c>
      <c r="BX87" s="33">
        <v>0</v>
      </c>
      <c r="BY87" s="33">
        <v>600</v>
      </c>
      <c r="BZ87" s="33">
        <v>0</v>
      </c>
      <c r="CA87" s="33">
        <v>0</v>
      </c>
      <c r="CB87" s="33">
        <v>0</v>
      </c>
    </row>
    <row r="88" spans="1:89" s="71" customFormat="1" ht="30.75" hidden="1" customHeight="1" x14ac:dyDescent="0.2">
      <c r="A88" s="65"/>
      <c r="B88" s="61"/>
      <c r="C88" s="61"/>
      <c r="D88" s="62">
        <f t="shared" si="182"/>
        <v>0</v>
      </c>
      <c r="E88" s="68"/>
      <c r="F88" s="68"/>
      <c r="G88" s="68"/>
      <c r="H88" s="68"/>
      <c r="I88" s="68"/>
      <c r="J88" s="68"/>
      <c r="K88" s="68">
        <f>N88</f>
        <v>0</v>
      </c>
      <c r="L88" s="68">
        <v>0</v>
      </c>
      <c r="M88" s="68">
        <v>0</v>
      </c>
      <c r="N88" s="68">
        <v>0</v>
      </c>
      <c r="O88" s="68">
        <v>0</v>
      </c>
      <c r="P88" s="68">
        <v>0</v>
      </c>
      <c r="Q88" s="68">
        <v>0</v>
      </c>
      <c r="R88" s="68">
        <f>S88+T88+U88+V88+W88+X88+Y88+Z88</f>
        <v>0</v>
      </c>
      <c r="S88" s="68">
        <v>0</v>
      </c>
      <c r="T88" s="68">
        <v>0</v>
      </c>
      <c r="U88" s="68">
        <v>0</v>
      </c>
      <c r="V88" s="68">
        <v>0</v>
      </c>
      <c r="W88" s="68">
        <v>0</v>
      </c>
      <c r="X88" s="68">
        <v>0</v>
      </c>
      <c r="Y88" s="68">
        <v>0</v>
      </c>
      <c r="Z88" s="68">
        <v>0</v>
      </c>
      <c r="AA88" s="68">
        <f>AB88+AC88+AD88+AE88+AF88+AG88+AH88</f>
        <v>0</v>
      </c>
      <c r="AB88" s="68">
        <v>0</v>
      </c>
      <c r="AC88" s="69">
        <v>0</v>
      </c>
      <c r="AD88" s="69">
        <v>0</v>
      </c>
      <c r="AE88" s="68">
        <v>0</v>
      </c>
      <c r="AF88" s="68">
        <v>0</v>
      </c>
      <c r="AG88" s="68">
        <v>0</v>
      </c>
      <c r="AH88" s="68">
        <v>0</v>
      </c>
      <c r="AI88" s="68">
        <f>AJ88+AK88+AL88+AM88+AN88+AO88+AP88+AQ88</f>
        <v>0</v>
      </c>
      <c r="AJ88" s="68">
        <v>0</v>
      </c>
      <c r="AK88" s="68">
        <v>0</v>
      </c>
      <c r="AL88" s="68">
        <v>0</v>
      </c>
      <c r="AM88" s="68">
        <v>0</v>
      </c>
      <c r="AN88" s="68">
        <v>0</v>
      </c>
      <c r="AO88" s="68">
        <v>0</v>
      </c>
      <c r="AP88" s="68">
        <v>0</v>
      </c>
      <c r="AQ88" s="68">
        <v>0</v>
      </c>
      <c r="AR88" s="69">
        <f>AS88+AT88+AU88+AV88+AW88+AX88</f>
        <v>0</v>
      </c>
      <c r="AS88" s="69">
        <v>0</v>
      </c>
      <c r="AT88" s="69">
        <v>0</v>
      </c>
      <c r="AU88" s="69">
        <v>0</v>
      </c>
      <c r="AV88" s="69">
        <v>0</v>
      </c>
      <c r="AW88" s="69">
        <v>0</v>
      </c>
      <c r="AX88" s="69">
        <v>0</v>
      </c>
      <c r="AY88" s="68">
        <f>AZ88+BB88+BC88+BD88+BE88+BF88</f>
        <v>0</v>
      </c>
      <c r="AZ88" s="68">
        <v>0</v>
      </c>
      <c r="BA88" s="68"/>
      <c r="BB88" s="68">
        <v>0</v>
      </c>
      <c r="BC88" s="68">
        <v>0</v>
      </c>
      <c r="BD88" s="68">
        <v>0</v>
      </c>
      <c r="BE88" s="68">
        <v>0</v>
      </c>
      <c r="BF88" s="68">
        <v>0</v>
      </c>
      <c r="BG88" s="68">
        <f>BH88+BJ88+BK88+BL88+BM88+BN88</f>
        <v>0</v>
      </c>
      <c r="BH88" s="68">
        <v>0</v>
      </c>
      <c r="BI88" s="68"/>
      <c r="BJ88" s="68">
        <v>0</v>
      </c>
      <c r="BK88" s="68">
        <v>0</v>
      </c>
      <c r="BL88" s="68">
        <v>0</v>
      </c>
      <c r="BM88" s="68">
        <v>0</v>
      </c>
      <c r="BN88" s="68">
        <v>0</v>
      </c>
      <c r="BO88" s="64">
        <f>BP88+BR88+BS88+BT88+BU88+BV88</f>
        <v>0</v>
      </c>
      <c r="BP88" s="64">
        <v>0</v>
      </c>
      <c r="BQ88" s="64"/>
      <c r="BR88" s="64">
        <v>0</v>
      </c>
      <c r="BS88" s="64">
        <v>0</v>
      </c>
      <c r="BT88" s="64">
        <v>0</v>
      </c>
      <c r="BU88" s="64">
        <v>0</v>
      </c>
      <c r="BV88" s="64">
        <v>0</v>
      </c>
      <c r="BW88" s="117"/>
      <c r="BX88" s="117"/>
      <c r="BY88" s="117"/>
      <c r="BZ88" s="117"/>
      <c r="CA88" s="117"/>
      <c r="CB88" s="117"/>
      <c r="CC88" s="70"/>
      <c r="CD88" s="70"/>
      <c r="CE88" s="70"/>
      <c r="CF88" s="70"/>
      <c r="CG88" s="70"/>
      <c r="CH88" s="70"/>
      <c r="CI88" s="70"/>
      <c r="CJ88" s="70"/>
      <c r="CK88" s="70"/>
    </row>
    <row r="89" spans="1:89" s="88" customFormat="1" ht="121.5" customHeight="1" x14ac:dyDescent="0.2">
      <c r="A89" s="72" t="s">
        <v>50</v>
      </c>
      <c r="B89" s="60" t="s">
        <v>76</v>
      </c>
      <c r="C89" s="60" t="s">
        <v>48</v>
      </c>
      <c r="D89" s="56">
        <f>K89+R89+AA89+AI89+AR89+AY89+BG89+BO89</f>
        <v>187.60000000000002</v>
      </c>
      <c r="E89" s="86"/>
      <c r="F89" s="86"/>
      <c r="G89" s="86"/>
      <c r="H89" s="86"/>
      <c r="I89" s="86"/>
      <c r="J89" s="86"/>
      <c r="K89" s="86">
        <f>L89+M89+N89+O89+P89+Q89</f>
        <v>187.60000000000002</v>
      </c>
      <c r="L89" s="86">
        <v>0</v>
      </c>
      <c r="M89" s="86">
        <v>162.30000000000001</v>
      </c>
      <c r="N89" s="86">
        <v>25.3</v>
      </c>
      <c r="O89" s="86">
        <v>0</v>
      </c>
      <c r="P89" s="86">
        <v>0</v>
      </c>
      <c r="Q89" s="86">
        <v>0</v>
      </c>
      <c r="R89" s="86">
        <f>S89+T89+U89+V89+W89+X89+Y89+Z89</f>
        <v>0</v>
      </c>
      <c r="S89" s="86">
        <v>0</v>
      </c>
      <c r="T89" s="86">
        <v>0</v>
      </c>
      <c r="U89" s="86">
        <v>0</v>
      </c>
      <c r="V89" s="86">
        <v>0</v>
      </c>
      <c r="W89" s="86">
        <v>0</v>
      </c>
      <c r="X89" s="86">
        <v>0</v>
      </c>
      <c r="Y89" s="86">
        <v>0</v>
      </c>
      <c r="Z89" s="86">
        <v>0</v>
      </c>
      <c r="AA89" s="86">
        <f>AB89+AC89+AD89+AE89+AF89+AG89+AH89</f>
        <v>0</v>
      </c>
      <c r="AB89" s="86">
        <v>0</v>
      </c>
      <c r="AC89" s="87">
        <v>0</v>
      </c>
      <c r="AD89" s="87">
        <v>0</v>
      </c>
      <c r="AE89" s="86">
        <v>0</v>
      </c>
      <c r="AF89" s="86">
        <v>0</v>
      </c>
      <c r="AG89" s="86">
        <v>0</v>
      </c>
      <c r="AH89" s="86">
        <v>0</v>
      </c>
      <c r="AI89" s="86">
        <f>AJ89+AK89+AL89+AM89+AN89+AO89+AP89+AQ89</f>
        <v>0</v>
      </c>
      <c r="AJ89" s="86">
        <v>0</v>
      </c>
      <c r="AK89" s="86">
        <v>0</v>
      </c>
      <c r="AL89" s="86">
        <v>0</v>
      </c>
      <c r="AM89" s="86">
        <v>0</v>
      </c>
      <c r="AN89" s="86">
        <v>0</v>
      </c>
      <c r="AO89" s="86">
        <v>0</v>
      </c>
      <c r="AP89" s="86">
        <v>0</v>
      </c>
      <c r="AQ89" s="86">
        <v>0</v>
      </c>
      <c r="AR89" s="87">
        <f>AS89+AT89+AU89+AV89+AW89+AX89</f>
        <v>0</v>
      </c>
      <c r="AS89" s="87">
        <v>0</v>
      </c>
      <c r="AT89" s="87">
        <v>0</v>
      </c>
      <c r="AU89" s="87">
        <v>0</v>
      </c>
      <c r="AV89" s="87">
        <v>0</v>
      </c>
      <c r="AW89" s="87">
        <v>0</v>
      </c>
      <c r="AX89" s="87">
        <v>0</v>
      </c>
      <c r="AY89" s="86">
        <f>AZ89+BB89+BC89+BD89+BE89+BF89</f>
        <v>0</v>
      </c>
      <c r="AZ89" s="86">
        <v>0</v>
      </c>
      <c r="BA89" s="86">
        <v>0</v>
      </c>
      <c r="BB89" s="86">
        <v>0</v>
      </c>
      <c r="BC89" s="86">
        <v>0</v>
      </c>
      <c r="BD89" s="86">
        <v>0</v>
      </c>
      <c r="BE89" s="86">
        <v>0</v>
      </c>
      <c r="BF89" s="86">
        <v>0</v>
      </c>
      <c r="BG89" s="86">
        <f>BH89+BJ89+BK89+BL89+BM89+BN89</f>
        <v>0</v>
      </c>
      <c r="BH89" s="86">
        <v>0</v>
      </c>
      <c r="BI89" s="86">
        <v>0</v>
      </c>
      <c r="BJ89" s="86">
        <v>0</v>
      </c>
      <c r="BK89" s="86">
        <v>0</v>
      </c>
      <c r="BL89" s="86">
        <v>0</v>
      </c>
      <c r="BM89" s="86">
        <v>0</v>
      </c>
      <c r="BN89" s="86">
        <v>0</v>
      </c>
      <c r="BO89" s="33">
        <f>BP89+BR89+BS89+BT89+BU89+BV89</f>
        <v>0</v>
      </c>
      <c r="BP89" s="33">
        <v>0</v>
      </c>
      <c r="BQ89" s="33">
        <v>0</v>
      </c>
      <c r="BR89" s="33">
        <v>0</v>
      </c>
      <c r="BS89" s="33">
        <v>0</v>
      </c>
      <c r="BT89" s="33">
        <v>0</v>
      </c>
      <c r="BU89" s="33">
        <v>0</v>
      </c>
      <c r="BV89" s="33">
        <v>0</v>
      </c>
      <c r="BW89" s="33">
        <v>0</v>
      </c>
      <c r="BX89" s="33">
        <v>0</v>
      </c>
      <c r="BY89" s="33">
        <v>0</v>
      </c>
      <c r="BZ89" s="33">
        <v>0</v>
      </c>
      <c r="CA89" s="33">
        <v>0</v>
      </c>
      <c r="CB89" s="33">
        <v>0</v>
      </c>
    </row>
    <row r="90" spans="1:89" s="88" customFormat="1" ht="63.75" x14ac:dyDescent="0.2">
      <c r="A90" s="89" t="s">
        <v>82</v>
      </c>
      <c r="B90" s="59" t="s">
        <v>76</v>
      </c>
      <c r="C90" s="59" t="s">
        <v>11</v>
      </c>
      <c r="D90" s="56">
        <f>K90+R90+AA90+AI90+AR90+AY90+BG90+BO90</f>
        <v>2352.3000000000002</v>
      </c>
      <c r="E90" s="77"/>
      <c r="F90" s="77"/>
      <c r="G90" s="77"/>
      <c r="H90" s="77"/>
      <c r="I90" s="77"/>
      <c r="J90" s="77"/>
      <c r="K90" s="121">
        <v>0</v>
      </c>
      <c r="L90" s="77"/>
      <c r="M90" s="77"/>
      <c r="N90" s="77"/>
      <c r="O90" s="77"/>
      <c r="P90" s="77"/>
      <c r="Q90" s="77"/>
      <c r="R90" s="121">
        <v>0</v>
      </c>
      <c r="S90" s="77"/>
      <c r="T90" s="77"/>
      <c r="U90" s="77"/>
      <c r="V90" s="77"/>
      <c r="W90" s="77"/>
      <c r="X90" s="77"/>
      <c r="Y90" s="77"/>
      <c r="Z90" s="77"/>
      <c r="AA90" s="86">
        <f>AD90+AC90</f>
        <v>2352.3000000000002</v>
      </c>
      <c r="AB90" s="77"/>
      <c r="AC90" s="78">
        <v>2000</v>
      </c>
      <c r="AD90" s="87">
        <v>352.3</v>
      </c>
      <c r="AE90" s="77"/>
      <c r="AF90" s="77"/>
      <c r="AG90" s="77"/>
      <c r="AH90" s="77"/>
      <c r="AI90" s="86">
        <f>AJ90+AK90+AL90+AM90+AN90+AO90+AP90+AQ90</f>
        <v>0</v>
      </c>
      <c r="AJ90" s="86">
        <v>0</v>
      </c>
      <c r="AK90" s="87"/>
      <c r="AL90" s="87">
        <v>0</v>
      </c>
      <c r="AM90" s="86"/>
      <c r="AN90" s="86"/>
      <c r="AO90" s="86"/>
      <c r="AP90" s="86"/>
      <c r="AQ90" s="86"/>
      <c r="AR90" s="87">
        <f>AS90+AT90+AU90+AV90+AW90+AX90+AY90+AZ90</f>
        <v>0</v>
      </c>
      <c r="AS90" s="87"/>
      <c r="AT90" s="87"/>
      <c r="AU90" s="87"/>
      <c r="AV90" s="87"/>
      <c r="AW90" s="87"/>
      <c r="AX90" s="87"/>
      <c r="AY90" s="86">
        <v>0</v>
      </c>
      <c r="AZ90" s="86"/>
      <c r="BA90" s="86"/>
      <c r="BB90" s="86"/>
      <c r="BC90" s="86"/>
      <c r="BD90" s="86"/>
      <c r="BE90" s="86"/>
      <c r="BF90" s="86"/>
      <c r="BG90" s="86">
        <v>0</v>
      </c>
      <c r="BH90" s="86"/>
      <c r="BI90" s="86">
        <v>0</v>
      </c>
      <c r="BJ90" s="86">
        <v>0</v>
      </c>
      <c r="BK90" s="86">
        <v>0</v>
      </c>
      <c r="BL90" s="86">
        <v>0</v>
      </c>
      <c r="BM90" s="86">
        <v>0</v>
      </c>
      <c r="BN90" s="86">
        <v>0</v>
      </c>
      <c r="BO90" s="33">
        <v>0</v>
      </c>
      <c r="BP90" s="33"/>
      <c r="BQ90" s="33"/>
      <c r="BR90" s="33">
        <v>0</v>
      </c>
      <c r="BS90" s="33">
        <v>0</v>
      </c>
      <c r="BT90" s="33">
        <v>0</v>
      </c>
      <c r="BU90" s="33">
        <v>0</v>
      </c>
      <c r="BV90" s="33">
        <v>0</v>
      </c>
      <c r="BW90" s="33">
        <v>0</v>
      </c>
      <c r="BX90" s="33">
        <v>0</v>
      </c>
      <c r="BY90" s="33">
        <v>0</v>
      </c>
      <c r="BZ90" s="33">
        <v>0</v>
      </c>
      <c r="CA90" s="33">
        <v>0</v>
      </c>
      <c r="CB90" s="33">
        <v>0</v>
      </c>
    </row>
    <row r="91" spans="1:89" s="88" customFormat="1" ht="63.75" x14ac:dyDescent="0.2">
      <c r="A91" s="90" t="s">
        <v>56</v>
      </c>
      <c r="B91" s="59" t="s">
        <v>76</v>
      </c>
      <c r="C91" s="59" t="s">
        <v>11</v>
      </c>
      <c r="D91" s="56">
        <f>K91+R91+AA91+AI91+AR91+AY91+BG91+BO91</f>
        <v>1080.4000000000001</v>
      </c>
      <c r="E91" s="33"/>
      <c r="F91" s="33"/>
      <c r="G91" s="33"/>
      <c r="H91" s="33"/>
      <c r="I91" s="33"/>
      <c r="J91" s="33"/>
      <c r="K91" s="33">
        <v>0</v>
      </c>
      <c r="L91" s="33"/>
      <c r="M91" s="33"/>
      <c r="N91" s="33"/>
      <c r="O91" s="33"/>
      <c r="P91" s="33"/>
      <c r="Q91" s="33"/>
      <c r="R91" s="35">
        <v>0</v>
      </c>
      <c r="S91" s="33"/>
      <c r="T91" s="33"/>
      <c r="U91" s="33"/>
      <c r="V91" s="33"/>
      <c r="W91" s="33"/>
      <c r="X91" s="33"/>
      <c r="Y91" s="33"/>
      <c r="Z91" s="33"/>
      <c r="AA91" s="33">
        <f>AD91</f>
        <v>1000</v>
      </c>
      <c r="AB91" s="87"/>
      <c r="AC91" s="87"/>
      <c r="AD91" s="87">
        <v>1000</v>
      </c>
      <c r="AE91" s="91"/>
      <c r="AF91" s="91"/>
      <c r="AG91" s="91"/>
      <c r="AH91" s="91"/>
      <c r="AI91" s="87">
        <f>AL91</f>
        <v>80.400000000000006</v>
      </c>
      <c r="AJ91" s="87"/>
      <c r="AK91" s="86"/>
      <c r="AL91" s="86">
        <v>80.400000000000006</v>
      </c>
      <c r="AM91" s="86"/>
      <c r="AN91" s="86"/>
      <c r="AO91" s="86"/>
      <c r="AP91" s="86"/>
      <c r="AQ91" s="86"/>
      <c r="AR91" s="87">
        <v>0</v>
      </c>
      <c r="AS91" s="87"/>
      <c r="AT91" s="87"/>
      <c r="AU91" s="87"/>
      <c r="AV91" s="87"/>
      <c r="AW91" s="87"/>
      <c r="AX91" s="87"/>
      <c r="AY91" s="86">
        <v>0</v>
      </c>
      <c r="AZ91" s="86"/>
      <c r="BA91" s="86"/>
      <c r="BB91" s="86"/>
      <c r="BC91" s="86"/>
      <c r="BD91" s="86"/>
      <c r="BE91" s="86"/>
      <c r="BF91" s="86"/>
      <c r="BG91" s="86">
        <v>0</v>
      </c>
      <c r="BH91" s="86"/>
      <c r="BI91" s="86">
        <v>0</v>
      </c>
      <c r="BJ91" s="86">
        <v>0</v>
      </c>
      <c r="BK91" s="86">
        <v>0</v>
      </c>
      <c r="BL91" s="86">
        <v>0</v>
      </c>
      <c r="BM91" s="86">
        <v>0</v>
      </c>
      <c r="BN91" s="86">
        <v>0</v>
      </c>
      <c r="BO91" s="33">
        <v>0</v>
      </c>
      <c r="BP91" s="33"/>
      <c r="BQ91" s="33"/>
      <c r="BR91" s="33">
        <v>0</v>
      </c>
      <c r="BS91" s="33">
        <v>0</v>
      </c>
      <c r="BT91" s="33">
        <v>0</v>
      </c>
      <c r="BU91" s="33">
        <v>0</v>
      </c>
      <c r="BV91" s="33">
        <v>0</v>
      </c>
      <c r="BW91" s="33">
        <v>0</v>
      </c>
      <c r="BX91" s="33">
        <v>0</v>
      </c>
      <c r="BY91" s="33">
        <v>0</v>
      </c>
      <c r="BZ91" s="33">
        <v>0</v>
      </c>
      <c r="CA91" s="33">
        <v>0</v>
      </c>
      <c r="CB91" s="33">
        <v>0</v>
      </c>
    </row>
    <row r="92" spans="1:89" ht="21" customHeight="1" x14ac:dyDescent="0.2">
      <c r="R92" s="36"/>
      <c r="S92" s="37"/>
      <c r="T92" s="37"/>
      <c r="U92" s="37"/>
      <c r="V92" s="37"/>
      <c r="W92" s="37"/>
      <c r="X92" s="37"/>
      <c r="Y92" s="37"/>
      <c r="Z92" s="37"/>
      <c r="AA92" s="36"/>
      <c r="AB92" s="38"/>
      <c r="AC92" s="38"/>
      <c r="AD92" s="38"/>
      <c r="AE92" s="38"/>
      <c r="AF92" s="38"/>
      <c r="AG92" s="38"/>
      <c r="AH92" s="38"/>
      <c r="AI92" s="38"/>
      <c r="AJ92" s="38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BN92" s="54"/>
      <c r="BU92" s="54" t="s">
        <v>75</v>
      </c>
    </row>
    <row r="93" spans="1:89" x14ac:dyDescent="0.2">
      <c r="AA93" s="9"/>
      <c r="AK93" s="4"/>
      <c r="AL93" s="4"/>
      <c r="AM93" s="4"/>
      <c r="AN93" s="4"/>
      <c r="AO93" s="4"/>
      <c r="AP93" s="4"/>
      <c r="AQ93" s="4"/>
    </row>
    <row r="94" spans="1:89" x14ac:dyDescent="0.2">
      <c r="AA94" s="9"/>
      <c r="AK94" s="4"/>
      <c r="AL94" s="4"/>
      <c r="AM94" s="4"/>
      <c r="AN94" s="4"/>
      <c r="AO94" s="4"/>
      <c r="AP94" s="4"/>
      <c r="AQ94" s="4"/>
    </row>
    <row r="95" spans="1:89" x14ac:dyDescent="0.2">
      <c r="AA95" s="9"/>
      <c r="AK95" s="4"/>
      <c r="AL95" s="4"/>
      <c r="AM95" s="4"/>
      <c r="AN95" s="4"/>
      <c r="AO95" s="4"/>
      <c r="AP95" s="4"/>
      <c r="AQ95" s="4"/>
    </row>
    <row r="96" spans="1:89" x14ac:dyDescent="0.2">
      <c r="AK96" s="4"/>
      <c r="AL96" s="4"/>
      <c r="AM96" s="4"/>
      <c r="AN96" s="4"/>
      <c r="AO96" s="4"/>
      <c r="AP96" s="4"/>
      <c r="AQ96" s="4"/>
    </row>
    <row r="97" spans="37:43" x14ac:dyDescent="0.2">
      <c r="AK97" s="4"/>
      <c r="AL97" s="4"/>
      <c r="AM97" s="4"/>
      <c r="AN97" s="4"/>
      <c r="AO97" s="4"/>
      <c r="AP97" s="4"/>
      <c r="AQ97" s="4"/>
    </row>
    <row r="98" spans="37:43" x14ac:dyDescent="0.2">
      <c r="AK98" s="4"/>
      <c r="AL98" s="4"/>
      <c r="AM98" s="4"/>
      <c r="AN98" s="4"/>
      <c r="AO98" s="4"/>
      <c r="AP98" s="4"/>
      <c r="AQ98" s="4"/>
    </row>
    <row r="99" spans="37:43" x14ac:dyDescent="0.2">
      <c r="AK99" s="4"/>
      <c r="AL99" s="4"/>
      <c r="AM99" s="4"/>
      <c r="AN99" s="4"/>
      <c r="AO99" s="4"/>
      <c r="AP99" s="4"/>
      <c r="AQ99" s="4"/>
    </row>
    <row r="100" spans="37:43" x14ac:dyDescent="0.2">
      <c r="AK100" s="4"/>
      <c r="AL100" s="4"/>
      <c r="AM100" s="4"/>
      <c r="AN100" s="4"/>
      <c r="AO100" s="4"/>
      <c r="AP100" s="4"/>
      <c r="AQ100" s="4"/>
    </row>
  </sheetData>
  <mergeCells count="181">
    <mergeCell ref="AQ77:AQ78"/>
    <mergeCell ref="AP77:AP78"/>
    <mergeCell ref="AO77:AO78"/>
    <mergeCell ref="AN77:AN78"/>
    <mergeCell ref="BW77:BW78"/>
    <mergeCell ref="BX77:BX78"/>
    <mergeCell ref="BY77:BY78"/>
    <mergeCell ref="BZ77:BZ78"/>
    <mergeCell ref="BT77:BT78"/>
    <mergeCell ref="BQ77:BQ78"/>
    <mergeCell ref="BP77:BP78"/>
    <mergeCell ref="BO77:BO78"/>
    <mergeCell ref="AW77:AW78"/>
    <mergeCell ref="AV77:AV78"/>
    <mergeCell ref="AU77:AU78"/>
    <mergeCell ref="AT77:AT78"/>
    <mergeCell ref="AS77:AS78"/>
    <mergeCell ref="BV8:CB8"/>
    <mergeCell ref="BW9:CB9"/>
    <mergeCell ref="BW1:CB2"/>
    <mergeCell ref="BW3:CB5"/>
    <mergeCell ref="BV77:BV78"/>
    <mergeCell ref="BU77:BU78"/>
    <mergeCell ref="CA77:CA78"/>
    <mergeCell ref="CB77:CB78"/>
    <mergeCell ref="BW44:BW45"/>
    <mergeCell ref="BX44:BX45"/>
    <mergeCell ref="BY44:BY45"/>
    <mergeCell ref="BZ44:BZ45"/>
    <mergeCell ref="CA44:CA45"/>
    <mergeCell ref="CB44:CB45"/>
    <mergeCell ref="AY1:BV2"/>
    <mergeCell ref="AY3:BV5"/>
    <mergeCell ref="BO9:BV9"/>
    <mergeCell ref="BL77:BL78"/>
    <mergeCell ref="BK77:BK78"/>
    <mergeCell ref="BJ77:BJ78"/>
    <mergeCell ref="BI77:BI78"/>
    <mergeCell ref="BH77:BH78"/>
    <mergeCell ref="BG77:BG78"/>
    <mergeCell ref="BS77:BS78"/>
    <mergeCell ref="A46:A49"/>
    <mergeCell ref="R9:Z9"/>
    <mergeCell ref="E9:J9"/>
    <mergeCell ref="AC44:AC45"/>
    <mergeCell ref="P44:P45"/>
    <mergeCell ref="U44:U45"/>
    <mergeCell ref="V44:V45"/>
    <mergeCell ref="W44:W45"/>
    <mergeCell ref="Q44:Q45"/>
    <mergeCell ref="A37:A38"/>
    <mergeCell ref="A39:A42"/>
    <mergeCell ref="T44:T45"/>
    <mergeCell ref="S44:S45"/>
    <mergeCell ref="O44:O45"/>
    <mergeCell ref="M44:M45"/>
    <mergeCell ref="N44:N45"/>
    <mergeCell ref="A25:A27"/>
    <mergeCell ref="A72:A75"/>
    <mergeCell ref="AA44:AA45"/>
    <mergeCell ref="AU44:AU45"/>
    <mergeCell ref="AV44:AV45"/>
    <mergeCell ref="AW44:AW45"/>
    <mergeCell ref="AX44:AX45"/>
    <mergeCell ref="AY44:AY45"/>
    <mergeCell ref="AI9:AQ9"/>
    <mergeCell ref="A8:A10"/>
    <mergeCell ref="B8:B10"/>
    <mergeCell ref="C8:C10"/>
    <mergeCell ref="D9:D10"/>
    <mergeCell ref="K9:Q9"/>
    <mergeCell ref="A17:A20"/>
    <mergeCell ref="A12:A16"/>
    <mergeCell ref="A21:A23"/>
    <mergeCell ref="A57:A59"/>
    <mergeCell ref="R44:R45"/>
    <mergeCell ref="AB44:AB45"/>
    <mergeCell ref="A35:A36"/>
    <mergeCell ref="B44:B45"/>
    <mergeCell ref="AF44:AF45"/>
    <mergeCell ref="X44:X45"/>
    <mergeCell ref="AA9:AH9"/>
    <mergeCell ref="A81:A84"/>
    <mergeCell ref="AC77:AC78"/>
    <mergeCell ref="AB77:AB78"/>
    <mergeCell ref="AA77:AA78"/>
    <mergeCell ref="A77:A80"/>
    <mergeCell ref="Q77:Q78"/>
    <mergeCell ref="P77:P78"/>
    <mergeCell ref="O77:O78"/>
    <mergeCell ref="N77:N78"/>
    <mergeCell ref="M77:M78"/>
    <mergeCell ref="L77:L78"/>
    <mergeCell ref="K77:K78"/>
    <mergeCell ref="D77:D78"/>
    <mergeCell ref="B77:B78"/>
    <mergeCell ref="C77:C78"/>
    <mergeCell ref="V77:V78"/>
    <mergeCell ref="U77:U78"/>
    <mergeCell ref="T77:T78"/>
    <mergeCell ref="S77:S78"/>
    <mergeCell ref="R77:R78"/>
    <mergeCell ref="X77:X78"/>
    <mergeCell ref="W77:W78"/>
    <mergeCell ref="BG9:BN9"/>
    <mergeCell ref="BM77:BM78"/>
    <mergeCell ref="BN77:BN78"/>
    <mergeCell ref="BD77:BD78"/>
    <mergeCell ref="BC77:BC78"/>
    <mergeCell ref="BB77:BB78"/>
    <mergeCell ref="AZ77:AZ78"/>
    <mergeCell ref="AY77:AY78"/>
    <mergeCell ref="AX77:AX78"/>
    <mergeCell ref="BA77:BA78"/>
    <mergeCell ref="BF77:BF78"/>
    <mergeCell ref="BE77:BE78"/>
    <mergeCell ref="AR9:AX9"/>
    <mergeCell ref="AY9:BF9"/>
    <mergeCell ref="BF44:BF45"/>
    <mergeCell ref="AZ44:AZ45"/>
    <mergeCell ref="AR77:AR78"/>
    <mergeCell ref="BD44:BD45"/>
    <mergeCell ref="BE44:BE45"/>
    <mergeCell ref="BA44:BA45"/>
    <mergeCell ref="AO44:AO45"/>
    <mergeCell ref="AP44:AP45"/>
    <mergeCell ref="AD77:AD78"/>
    <mergeCell ref="Y44:Y45"/>
    <mergeCell ref="Z44:Z45"/>
    <mergeCell ref="AG44:AG45"/>
    <mergeCell ref="AH44:AH45"/>
    <mergeCell ref="AD44:AD45"/>
    <mergeCell ref="AE44:AE45"/>
    <mergeCell ref="AH77:AH78"/>
    <mergeCell ref="AJ77:AJ78"/>
    <mergeCell ref="AG77:AG78"/>
    <mergeCell ref="AF77:AF78"/>
    <mergeCell ref="AE77:AE78"/>
    <mergeCell ref="Z77:Z78"/>
    <mergeCell ref="Y77:Y78"/>
    <mergeCell ref="AI77:AI78"/>
    <mergeCell ref="AM77:AM78"/>
    <mergeCell ref="AL77:AL78"/>
    <mergeCell ref="AK77:AK78"/>
    <mergeCell ref="A6:BV6"/>
    <mergeCell ref="BV44:BV45"/>
    <mergeCell ref="A55:A56"/>
    <mergeCell ref="A43:A45"/>
    <mergeCell ref="C44:C45"/>
    <mergeCell ref="D44:D45"/>
    <mergeCell ref="K44:K45"/>
    <mergeCell ref="A62:A63"/>
    <mergeCell ref="L44:L45"/>
    <mergeCell ref="BB44:BB45"/>
    <mergeCell ref="AS44:AS45"/>
    <mergeCell ref="AR44:AR45"/>
    <mergeCell ref="AT44:AT45"/>
    <mergeCell ref="BU44:BU45"/>
    <mergeCell ref="BC44:BC45"/>
    <mergeCell ref="BS44:BS45"/>
    <mergeCell ref="BT44:BT45"/>
    <mergeCell ref="AI44:AI45"/>
    <mergeCell ref="AL44:AL45"/>
    <mergeCell ref="AM44:AM45"/>
    <mergeCell ref="AJ44:AJ45"/>
    <mergeCell ref="AK44:AK45"/>
    <mergeCell ref="AQ44:AQ45"/>
    <mergeCell ref="AN44:AN45"/>
    <mergeCell ref="BO44:BO45"/>
    <mergeCell ref="BP44:BP45"/>
    <mergeCell ref="BQ44:BQ45"/>
    <mergeCell ref="BR44:BR45"/>
    <mergeCell ref="BR77:BR78"/>
    <mergeCell ref="BG44:BG45"/>
    <mergeCell ref="BH44:BH45"/>
    <mergeCell ref="BI44:BI45"/>
    <mergeCell ref="BJ44:BJ45"/>
    <mergeCell ref="BK44:BK45"/>
    <mergeCell ref="BL44:BL45"/>
    <mergeCell ref="BM44:BM45"/>
    <mergeCell ref="BN44:BN45"/>
  </mergeCells>
  <pageMargins left="0.25" right="0.25" top="0.75" bottom="0.75" header="0.3" footer="0.3"/>
  <pageSetup paperSize="9" scale="3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2026-01-22T11:08:08Z</dcterms:modified>
</cp:coreProperties>
</file>